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  <sheet name="Cómo leer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7">
    <font>
      <name val="Calibri"/>
      <family val="2"/>
      <color theme="1"/>
      <sz val="11"/>
      <scheme val="minor"/>
    </font>
    <font>
      <b val="1"/>
      <color rgb="001E40AF"/>
      <sz val="15"/>
    </font>
    <font>
      <color rgb="0064748B"/>
      <sz val="9"/>
    </font>
    <font>
      <b val="1"/>
    </font>
    <font>
      <b val="1"/>
      <color rgb="001E40AF"/>
      <sz val="12"/>
    </font>
    <font>
      <b val="1"/>
      <color rgb="00FFFFFF"/>
    </font>
    <font>
      <b val="1"/>
      <color rgb="001E40AF"/>
      <sz val="13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1E40AF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164" fontId="3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5" fillId="3" borderId="0" pivotButton="0" quotePrefix="0" xfId="0"/>
    <xf numFmtId="164" fontId="5" fillId="3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62" customWidth="1" min="2" max="2"/>
    <col width="10" customWidth="1" min="3" max="3"/>
    <col width="12" customWidth="1" min="4" max="4"/>
    <col width="14" customWidth="1" min="5" max="5"/>
  </cols>
  <sheetData>
    <row r="1">
      <c r="A1" s="1" t="inlineStr">
        <is>
          <t>PRESUPUESTO DE OBRA</t>
        </is>
      </c>
    </row>
    <row r="2">
      <c r="A2" s="2" t="inlineStr">
        <is>
          <t>Reforma integral de vivienda · 90 m² construidos · Ejemplo · 18/08/2026</t>
        </is>
      </c>
    </row>
    <row r="4">
      <c r="A4" s="2" t="inlineStr">
        <is>
          <t>Emisor</t>
        </is>
      </c>
      <c r="B4" t="inlineStr">
        <is>
          <t>Tu empresa, S.L.</t>
        </is>
      </c>
    </row>
    <row r="5">
      <c r="A5" s="2" t="inlineStr">
        <is>
          <t>Cliente</t>
        </is>
      </c>
      <c r="B5" t="inlineStr">
        <is>
          <t>Cliente de ejemplo</t>
        </is>
      </c>
    </row>
    <row r="6">
      <c r="A6" s="2" t="inlineStr">
        <is>
          <t>Presupuesto nº</t>
        </is>
      </c>
      <c r="B6" t="inlineStr">
        <is>
          <t>EJEMPLO-2026-001</t>
        </is>
      </c>
    </row>
    <row r="7">
      <c r="A7" s="2" t="inlineStr">
        <is>
          <t>Validez</t>
        </is>
      </c>
      <c r="B7" t="inlineStr">
        <is>
          <t>30 días</t>
        </is>
      </c>
    </row>
    <row r="9">
      <c r="A9" s="3" t="inlineStr">
        <is>
          <t>01</t>
        </is>
      </c>
      <c r="B9" s="3" t="inlineStr">
        <is>
          <t>Actuaciones previas y demoliciones</t>
        </is>
      </c>
      <c r="C9" s="4" t="n"/>
      <c r="D9" s="4" t="n"/>
      <c r="E9" s="4" t="n"/>
    </row>
    <row r="10">
      <c r="A10" s="5" t="inlineStr">
        <is>
          <t>m3</t>
        </is>
      </c>
      <c r="B10" s="5" t="inlineStr">
        <is>
          <t>Excavación pozo cimentación 3 m profundidad con retroexcavadora</t>
        </is>
      </c>
      <c r="C10" s="6" t="n">
        <v>1</v>
      </c>
      <c r="D10" s="6" t="n">
        <v>29.42</v>
      </c>
      <c r="E10" s="6">
        <f>C10*D10</f>
        <v/>
      </c>
    </row>
    <row r="11">
      <c r="A11" s="5" t="inlineStr">
        <is>
          <t>ml</t>
        </is>
      </c>
      <c r="B11" s="5" t="inlineStr">
        <is>
          <t>Vallado obra perimetral chapa galvanizada 2 m altura modular</t>
        </is>
      </c>
      <c r="C11" s="6" t="n">
        <v>24</v>
      </c>
      <c r="D11" s="6" t="n">
        <v>26.32</v>
      </c>
      <c r="E11" s="6">
        <f>C11*D11</f>
        <v/>
      </c>
    </row>
    <row r="12">
      <c r="A12" s="5" t="inlineStr">
        <is>
          <t>ud</t>
        </is>
      </c>
      <c r="B12" s="5" t="inlineStr">
        <is>
          <t>Alquiler de hormigonera eléctrica 160 L por día</t>
        </is>
      </c>
      <c r="C12" s="6" t="n">
        <v>46</v>
      </c>
      <c r="D12" s="6" t="n">
        <v>25.11</v>
      </c>
      <c r="E12" s="6">
        <f>C12*D12</f>
        <v/>
      </c>
    </row>
    <row r="13">
      <c r="A13" s="5" t="inlineStr">
        <is>
          <t>m3</t>
        </is>
      </c>
      <c r="B13" s="5" t="inlineStr">
        <is>
          <t>Relleno zahorra natural ZA-25 compactada en sub-base de pavimento</t>
        </is>
      </c>
      <c r="C13" s="6" t="n">
        <v>12.5</v>
      </c>
      <c r="D13" s="6" t="n">
        <v>24.92</v>
      </c>
      <c r="E13" s="6">
        <f>C13*D13</f>
        <v/>
      </c>
    </row>
    <row r="14">
      <c r="A14" s="5" t="inlineStr">
        <is>
          <t>m3</t>
        </is>
      </c>
      <c r="B14" s="5" t="inlineStr">
        <is>
          <t>Excavación zanja terreno duro hasta 2 m con retroexcavadora + martillo</t>
        </is>
      </c>
      <c r="C14" s="6" t="n">
        <v>8</v>
      </c>
      <c r="D14" s="6" t="n">
        <v>24.73</v>
      </c>
      <c r="E14" s="6">
        <f>C14*D14</f>
        <v/>
      </c>
    </row>
    <row r="15">
      <c r="A15" s="5" t="inlineStr">
        <is>
          <t>m2</t>
        </is>
      </c>
      <c r="B15" s="5" t="inlineStr">
        <is>
          <t>Demolición solera hormigón en masa &lt;15 cm con martillo eléctrico</t>
        </is>
      </c>
      <c r="C15" s="6" t="n">
        <v>32</v>
      </c>
      <c r="D15" s="6" t="n">
        <v>17</v>
      </c>
      <c r="E15" s="6">
        <f>C15*D15</f>
        <v/>
      </c>
    </row>
    <row r="16">
      <c r="A16" s="5" t="inlineStr">
        <is>
          <t>m2</t>
        </is>
      </c>
      <c r="B16" s="5" t="inlineStr">
        <is>
          <t>Demolición cobertura cubierta teja cerámica con extracción</t>
        </is>
      </c>
      <c r="C16" s="6" t="n">
        <v>4</v>
      </c>
      <c r="D16" s="6" t="n">
        <v>14.19</v>
      </c>
      <c r="E16" s="6">
        <f>C16*D16</f>
        <v/>
      </c>
    </row>
    <row r="17">
      <c r="A17" s="5" t="inlineStr">
        <is>
          <t>m2</t>
        </is>
      </c>
      <c r="B17" s="5" t="inlineStr">
        <is>
          <t>Andamio multidireccional para trabajos especiales por m² y mes</t>
        </is>
      </c>
      <c r="C17" s="6" t="n">
        <v>18</v>
      </c>
      <c r="D17" s="6" t="n">
        <v>13.26</v>
      </c>
      <c r="E17" s="6">
        <f>C17*D17</f>
        <v/>
      </c>
    </row>
    <row r="18">
      <c r="D18" s="7" t="inlineStr">
        <is>
          <t>Total capítulo 01</t>
        </is>
      </c>
      <c r="E18" s="8">
        <f>SUM(E10:E17)</f>
        <v/>
      </c>
    </row>
    <row r="20">
      <c r="A20" s="3" t="inlineStr">
        <is>
          <t>02</t>
        </is>
      </c>
      <c r="B20" s="3" t="inlineStr">
        <is>
          <t>Cimentación y estructura</t>
        </is>
      </c>
      <c r="C20" s="4" t="n"/>
      <c r="D20" s="4" t="n"/>
      <c r="E20" s="4" t="n"/>
    </row>
    <row r="21">
      <c r="A21" s="5" t="inlineStr">
        <is>
          <t>m2</t>
        </is>
      </c>
      <c r="B21" s="5" t="inlineStr">
        <is>
          <t>Losa alveolar prefabricada hormigón pretensado h=25 cm</t>
        </is>
      </c>
      <c r="C21" s="6" t="n">
        <v>42</v>
      </c>
      <c r="D21" s="6" t="n">
        <v>79.79000000000001</v>
      </c>
      <c r="E21" s="6">
        <f>C21*D21</f>
        <v/>
      </c>
    </row>
    <row r="22">
      <c r="A22" s="5" t="inlineStr">
        <is>
          <t>m2</t>
        </is>
      </c>
      <c r="B22" s="5" t="inlineStr">
        <is>
          <t>Vigueta pretensada T-12 hormigón con bovedilla 30 cm</t>
        </is>
      </c>
      <c r="C22" s="6" t="n">
        <v>18.5</v>
      </c>
      <c r="D22" s="6" t="n">
        <v>52.82</v>
      </c>
      <c r="E22" s="6">
        <f>C22*D22</f>
        <v/>
      </c>
    </row>
    <row r="23">
      <c r="A23" s="5" t="inlineStr">
        <is>
          <t>m2</t>
        </is>
      </c>
      <c r="B23" s="5" t="inlineStr">
        <is>
          <t>Panel CLT madera contralaminada Stora Enso 100 mm 3 capas</t>
        </is>
      </c>
      <c r="C23" s="6" t="n">
        <v>96</v>
      </c>
      <c r="D23" s="6" t="n">
        <v>181.55</v>
      </c>
      <c r="E23" s="6">
        <f>C23*D23</f>
        <v/>
      </c>
    </row>
    <row r="24">
      <c r="A24" s="5" t="inlineStr">
        <is>
          <t>m2</t>
        </is>
      </c>
      <c r="B24" s="5" t="inlineStr">
        <is>
          <t>Chapa colaborante MT-80 acero galvanizado 0,75 mm</t>
        </is>
      </c>
      <c r="C24" s="6" t="n">
        <v>24</v>
      </c>
      <c r="D24" s="6" t="n">
        <v>43.08</v>
      </c>
      <c r="E24" s="6">
        <f>C24*D24</f>
        <v/>
      </c>
    </row>
    <row r="25">
      <c r="A25" s="5" t="inlineStr">
        <is>
          <t>m2</t>
        </is>
      </c>
      <c r="B25" s="5" t="inlineStr">
        <is>
          <t>Panel CLT Egoin 140 mm 5 capas madera pino C24</t>
        </is>
      </c>
      <c r="C25" s="6" t="n">
        <v>12</v>
      </c>
      <c r="D25" s="6" t="n">
        <v>226.93</v>
      </c>
      <c r="E25" s="6">
        <f>C25*D25</f>
        <v/>
      </c>
    </row>
    <row r="26">
      <c r="A26" s="5" t="inlineStr">
        <is>
          <t>ud</t>
        </is>
      </c>
      <c r="B26" s="5" t="inlineStr">
        <is>
          <t>Placa anclaje pilar acero 500×500×20 mm con espárragos químicos</t>
        </is>
      </c>
      <c r="C26" s="6" t="n">
        <v>180</v>
      </c>
      <c r="D26" s="6" t="n">
        <v>255.19</v>
      </c>
      <c r="E26" s="6">
        <f>C26*D26</f>
        <v/>
      </c>
    </row>
    <row r="27">
      <c r="A27" s="5" t="inlineStr">
        <is>
          <t>kg</t>
        </is>
      </c>
      <c r="B27" s="5" t="inlineStr">
        <is>
          <t>Perfil acero laminado HEB 240 S275JR pintado con minio</t>
        </is>
      </c>
      <c r="C27" s="6" t="n">
        <v>8.5</v>
      </c>
      <c r="D27" s="6" t="n">
        <v>14.46</v>
      </c>
      <c r="E27" s="6">
        <f>C27*D27</f>
        <v/>
      </c>
    </row>
    <row r="28">
      <c r="A28" s="5" t="inlineStr">
        <is>
          <t>kg</t>
        </is>
      </c>
      <c r="B28" s="5" t="inlineStr">
        <is>
          <t>Perfil acero laminado HEB 200 S275JR pintado con minio</t>
        </is>
      </c>
      <c r="C28" s="6" t="n">
        <v>36</v>
      </c>
      <c r="D28" s="6" t="n">
        <v>10.95</v>
      </c>
      <c r="E28" s="6">
        <f>C28*D28</f>
        <v/>
      </c>
    </row>
    <row r="29">
      <c r="A29" s="5" t="inlineStr">
        <is>
          <t>kg</t>
        </is>
      </c>
      <c r="B29" s="5" t="inlineStr">
        <is>
          <t>Perfil acero laminado IPE 300 S275JR pintado con minio</t>
        </is>
      </c>
      <c r="C29" s="6" t="n">
        <v>22</v>
      </c>
      <c r="D29" s="6" t="n">
        <v>8.19</v>
      </c>
      <c r="E29" s="6">
        <f>C29*D29</f>
        <v/>
      </c>
    </row>
    <row r="30">
      <c r="D30" s="7" t="inlineStr">
        <is>
          <t>Total capítulo 02</t>
        </is>
      </c>
      <c r="E30" s="8">
        <f>SUM(E21:E29)</f>
        <v/>
      </c>
    </row>
    <row r="32">
      <c r="A32" s="3" t="inlineStr">
        <is>
          <t>03</t>
        </is>
      </c>
      <c r="B32" s="3" t="inlineStr">
        <is>
          <t>Albañilería y cerramientos</t>
        </is>
      </c>
      <c r="C32" s="4" t="n"/>
      <c r="D32" s="4" t="n"/>
      <c r="E32" s="4" t="n"/>
    </row>
    <row r="33">
      <c r="A33" s="5" t="inlineStr">
        <is>
          <t>ml</t>
        </is>
      </c>
      <c r="B33" s="5" t="inlineStr">
        <is>
          <t>Zapata corrida muro HA-25 hormigón armado 60×40 cm</t>
        </is>
      </c>
      <c r="C33" s="6" t="n">
        <v>128</v>
      </c>
      <c r="D33" s="6" t="n">
        <v>78.08</v>
      </c>
      <c r="E33" s="6">
        <f>C33*D33</f>
        <v/>
      </c>
    </row>
    <row r="34">
      <c r="A34" s="5" t="inlineStr">
        <is>
          <t>m2</t>
        </is>
      </c>
      <c r="B34" s="5" t="inlineStr">
        <is>
          <t>Muro sótano HA-25 hormigón armado 25 cm con armadura y encofrado</t>
        </is>
      </c>
      <c r="C34" s="6" t="n">
        <v>64.5</v>
      </c>
      <c r="D34" s="6" t="n">
        <v>127.89</v>
      </c>
      <c r="E34" s="6">
        <f>C34*D34</f>
        <v/>
      </c>
    </row>
    <row r="35">
      <c r="A35" s="5" t="inlineStr">
        <is>
          <t>m2</t>
        </is>
      </c>
      <c r="B35" s="5" t="inlineStr">
        <is>
          <t>Fábrica bloque termoarcilla 19 cm cerramiento con mortero ligero</t>
        </is>
      </c>
      <c r="C35" s="6" t="n">
        <v>42</v>
      </c>
      <c r="D35" s="6" t="n">
        <v>65.68000000000001</v>
      </c>
      <c r="E35" s="6">
        <f>C35*D35</f>
        <v/>
      </c>
    </row>
    <row r="36">
      <c r="A36" s="5" t="inlineStr">
        <is>
          <t>ml</t>
        </is>
      </c>
      <c r="B36" s="5" t="inlineStr">
        <is>
          <t>Dintel hormigón armado HA-25 sección 25×25 cm con armadura</t>
        </is>
      </c>
      <c r="C36" s="6" t="n">
        <v>96</v>
      </c>
      <c r="D36" s="6" t="n">
        <v>52.33</v>
      </c>
      <c r="E36" s="6">
        <f>C36*D36</f>
        <v/>
      </c>
    </row>
    <row r="37">
      <c r="A37" s="5" t="inlineStr">
        <is>
          <t>m2</t>
        </is>
      </c>
      <c r="B37" s="5" t="inlineStr">
        <is>
          <t>Fábrica ladrillo perforado 24×11×7 cm pared 1/2 pie con mortero M-7,5</t>
        </is>
      </c>
      <c r="C37" s="6" t="n">
        <v>18</v>
      </c>
      <c r="D37" s="6" t="n">
        <v>52.08</v>
      </c>
      <c r="E37" s="6">
        <f>C37*D37</f>
        <v/>
      </c>
    </row>
    <row r="38">
      <c r="A38" s="5" t="inlineStr">
        <is>
          <t>m2</t>
        </is>
      </c>
      <c r="B38" s="5" t="inlineStr">
        <is>
          <t>Fábrica bloque hormigón gris 40×20×20 cm armado 1 cara</t>
        </is>
      </c>
      <c r="C38" s="6" t="n">
        <v>54</v>
      </c>
      <c r="D38" s="6" t="n">
        <v>43.97</v>
      </c>
      <c r="E38" s="6">
        <f>C38*D38</f>
        <v/>
      </c>
    </row>
    <row r="39">
      <c r="A39" s="5" t="inlineStr">
        <is>
          <t>ud</t>
        </is>
      </c>
      <c r="B39" s="5" t="inlineStr">
        <is>
          <t>Recibido marco puerta interior con mortero cemento</t>
        </is>
      </c>
      <c r="C39" s="6" t="n">
        <v>32.5</v>
      </c>
      <c r="D39" s="6" t="n">
        <v>43.77</v>
      </c>
      <c r="E39" s="6">
        <f>C39*D39</f>
        <v/>
      </c>
    </row>
    <row r="40">
      <c r="A40" s="5" t="inlineStr">
        <is>
          <t>m3</t>
        </is>
      </c>
      <c r="B40" s="5" t="inlineStr">
        <is>
          <t>Losa cimentación HA-30 hormigón armado 40 cm con doble armadura</t>
        </is>
      </c>
      <c r="C40" s="6" t="n">
        <v>76</v>
      </c>
      <c r="D40" s="6" t="n">
        <v>249.19</v>
      </c>
      <c r="E40" s="6">
        <f>C40*D40</f>
        <v/>
      </c>
    </row>
    <row r="41">
      <c r="A41" s="5" t="inlineStr">
        <is>
          <t>m2</t>
        </is>
      </c>
      <c r="B41" s="5" t="inlineStr">
        <is>
          <t>Tabique ladrillo hueco doble 24×11×7 cm con mortero M-5</t>
        </is>
      </c>
      <c r="C41" s="6" t="n">
        <v>24</v>
      </c>
      <c r="D41" s="6" t="n">
        <v>35.85</v>
      </c>
      <c r="E41" s="6">
        <f>C41*D41</f>
        <v/>
      </c>
    </row>
    <row r="42">
      <c r="A42" s="5" t="inlineStr">
        <is>
          <t>ml</t>
        </is>
      </c>
      <c r="B42" s="5" t="inlineStr">
        <is>
          <t>Recercado ventanas mortero monocapa exterior 5 cm</t>
        </is>
      </c>
      <c r="C42" s="6" t="n">
        <v>15</v>
      </c>
      <c r="D42" s="6" t="n">
        <v>25.02</v>
      </c>
      <c r="E42" s="6">
        <f>C42*D42</f>
        <v/>
      </c>
    </row>
    <row r="43">
      <c r="D43" s="7" t="inlineStr">
        <is>
          <t>Total capítulo 03</t>
        </is>
      </c>
      <c r="E43" s="8">
        <f>SUM(E33:E42)</f>
        <v/>
      </c>
    </row>
    <row r="45">
      <c r="A45" s="3" t="inlineStr">
        <is>
          <t>04</t>
        </is>
      </c>
      <c r="B45" s="3" t="inlineStr">
        <is>
          <t>Cubierta e impermeabilización</t>
        </is>
      </c>
      <c r="C45" s="4" t="n"/>
      <c r="D45" s="4" t="n"/>
      <c r="E45" s="4" t="n"/>
    </row>
    <row r="46">
      <c r="A46" s="5" t="inlineStr">
        <is>
          <t>m2</t>
        </is>
      </c>
      <c r="B46" s="5" t="inlineStr">
        <is>
          <t>Panel sándwich poliuretano PUR 50 mm cubierta</t>
        </is>
      </c>
      <c r="C46" s="6" t="n">
        <v>180</v>
      </c>
      <c r="D46" s="6" t="n">
        <v>56.33</v>
      </c>
      <c r="E46" s="6">
        <f>C46*D46</f>
        <v/>
      </c>
    </row>
    <row r="47">
      <c r="A47" s="5" t="inlineStr">
        <is>
          <t>ml</t>
        </is>
      </c>
      <c r="B47" s="5" t="inlineStr">
        <is>
          <t>Canalón visto cobre 0,6 mm desarrollo 333 mm</t>
        </is>
      </c>
      <c r="C47" s="6" t="n">
        <v>92</v>
      </c>
      <c r="D47" s="6" t="n">
        <v>57.64</v>
      </c>
      <c r="E47" s="6">
        <f>C47*D47</f>
        <v/>
      </c>
    </row>
    <row r="48">
      <c r="A48" s="5" t="inlineStr">
        <is>
          <t>ml</t>
        </is>
      </c>
      <c r="B48" s="5" t="inlineStr">
        <is>
          <t>Línea de vida horizontal cubierta cable acero inox Ø8 mm con absorbedores</t>
        </is>
      </c>
      <c r="C48" s="6" t="n">
        <v>48</v>
      </c>
      <c r="D48" s="6" t="n">
        <v>51.78</v>
      </c>
      <c r="E48" s="6">
        <f>C48*D48</f>
        <v/>
      </c>
    </row>
    <row r="49">
      <c r="A49" s="5" t="inlineStr">
        <is>
          <t>m2</t>
        </is>
      </c>
      <c r="B49" s="5" t="inlineStr">
        <is>
          <t>Cobertura teja hormigón BMI Cobert Mediterránea</t>
        </is>
      </c>
      <c r="C49" s="6" t="n">
        <v>36.5</v>
      </c>
      <c r="D49" s="6" t="n">
        <v>51.38</v>
      </c>
      <c r="E49" s="6">
        <f>C49*D49</f>
        <v/>
      </c>
    </row>
    <row r="50">
      <c r="A50" s="5" t="inlineStr">
        <is>
          <t>ml</t>
        </is>
      </c>
      <c r="B50" s="5" t="inlineStr">
        <is>
          <t>Canalón visto zinc-titanio 0,65 mm desarrollo 333 mm</t>
        </is>
      </c>
      <c r="C50" s="6" t="n">
        <v>120</v>
      </c>
      <c r="D50" s="6" t="n">
        <v>49.1</v>
      </c>
      <c r="E50" s="6">
        <f>C50*D50</f>
        <v/>
      </c>
    </row>
    <row r="51">
      <c r="A51" s="5" t="inlineStr">
        <is>
          <t>m2</t>
        </is>
      </c>
      <c r="B51" s="5" t="inlineStr">
        <is>
          <t>Cobertura teja cerámica mixta 47x18 cm</t>
        </is>
      </c>
      <c r="C51" s="6" t="n">
        <v>24</v>
      </c>
      <c r="D51" s="6" t="n">
        <v>65.23</v>
      </c>
      <c r="E51" s="6">
        <f>C51*D51</f>
        <v/>
      </c>
    </row>
    <row r="52">
      <c r="A52" s="5" t="inlineStr">
        <is>
          <t>m2</t>
        </is>
      </c>
      <c r="B52" s="5" t="inlineStr">
        <is>
          <t>Lucernario placa policarbonato celular 30 mm sobre panel sándwich</t>
        </is>
      </c>
      <c r="C52" s="6" t="n">
        <v>62</v>
      </c>
      <c r="D52" s="6" t="n">
        <v>67.29000000000001</v>
      </c>
      <c r="E52" s="6">
        <f>C52*D52</f>
        <v/>
      </c>
    </row>
    <row r="53">
      <c r="D53" s="7" t="inlineStr">
        <is>
          <t>Total capítulo 04</t>
        </is>
      </c>
      <c r="E53" s="8">
        <f>SUM(E46:E52)</f>
        <v/>
      </c>
    </row>
    <row r="55">
      <c r="A55" s="3" t="inlineStr">
        <is>
          <t>05</t>
        </is>
      </c>
      <c r="B55" s="3" t="inlineStr">
        <is>
          <t>Fontanería y saneamiento</t>
        </is>
      </c>
      <c r="C55" s="4" t="n"/>
      <c r="D55" s="4" t="n"/>
      <c r="E55" s="4" t="n"/>
    </row>
    <row r="56">
      <c r="A56" s="5" t="inlineStr">
        <is>
          <t>ud</t>
        </is>
      </c>
      <c r="B56" s="5" t="inlineStr">
        <is>
          <t>Regulador presión MPB-BP gas 6 m³/h salida 22 mbar</t>
        </is>
      </c>
      <c r="C56" s="6" t="n">
        <v>3</v>
      </c>
      <c r="D56" s="6" t="n">
        <v>316.91</v>
      </c>
      <c r="E56" s="6">
        <f>C56*D56</f>
        <v/>
      </c>
    </row>
    <row r="57">
      <c r="A57" s="5" t="inlineStr">
        <is>
          <t>ud</t>
        </is>
      </c>
      <c r="B57" s="5" t="inlineStr">
        <is>
          <t>Grifería lavabo Grohe Eurocube cromada monomando cuadrada</t>
        </is>
      </c>
      <c r="C57" s="6" t="n">
        <v>5</v>
      </c>
      <c r="D57" s="6" t="n">
        <v>317.52</v>
      </c>
      <c r="E57" s="6">
        <f>C57*D57</f>
        <v/>
      </c>
    </row>
    <row r="58">
      <c r="A58" s="5" t="inlineStr">
        <is>
          <t>ud</t>
        </is>
      </c>
      <c r="B58" s="5" t="inlineStr">
        <is>
          <t>Arqueta paso registrable obra fábrica 80×80×90 cm</t>
        </is>
      </c>
      <c r="C58" s="6" t="n">
        <v>8</v>
      </c>
      <c r="D58" s="6" t="n">
        <v>324.49</v>
      </c>
      <c r="E58" s="6">
        <f>C58*D58</f>
        <v/>
      </c>
    </row>
    <row r="59">
      <c r="A59" s="5" t="inlineStr">
        <is>
          <t>ud</t>
        </is>
      </c>
      <c r="B59" s="5" t="inlineStr">
        <is>
          <t>Monomando de fregadero abatible para colocación bajo ventana</t>
        </is>
      </c>
      <c r="C59" s="6" t="n">
        <v>2</v>
      </c>
      <c r="D59" s="6" t="n">
        <v>309.41</v>
      </c>
      <c r="E59" s="6">
        <f>C59*D59</f>
        <v/>
      </c>
    </row>
    <row r="60">
      <c r="A60" s="5" t="inlineStr">
        <is>
          <t>ud</t>
        </is>
      </c>
      <c r="B60" s="5" t="inlineStr">
        <is>
          <t>Arqueta sifónica obra 60x60x70 cm</t>
        </is>
      </c>
      <c r="C60" s="6" t="n">
        <v>6</v>
      </c>
      <c r="D60" s="6" t="n">
        <v>327.17</v>
      </c>
      <c r="E60" s="6">
        <f>C60*D60</f>
        <v/>
      </c>
    </row>
    <row r="61">
      <c r="A61" s="5" t="inlineStr">
        <is>
          <t>ud</t>
        </is>
      </c>
      <c r="B61" s="5" t="inlineStr">
        <is>
          <t>Conexión acometida a red general saneamiento a través pozo registro</t>
        </is>
      </c>
      <c r="C61" s="6" t="n">
        <v>4</v>
      </c>
      <c r="D61" s="6" t="n">
        <v>301.25</v>
      </c>
      <c r="E61" s="6">
        <f>C61*D61</f>
        <v/>
      </c>
    </row>
    <row r="62">
      <c r="A62" s="5" t="inlineStr">
        <is>
          <t>ud</t>
        </is>
      </c>
      <c r="B62" s="5" t="inlineStr">
        <is>
          <t>Plato de ducha acrílico 75×75 cm color blanco gama básica</t>
        </is>
      </c>
      <c r="C62" s="6" t="n">
        <v>12</v>
      </c>
      <c r="D62" s="6" t="n">
        <v>335.54</v>
      </c>
      <c r="E62" s="6">
        <f>C62*D62</f>
        <v/>
      </c>
    </row>
    <row r="63">
      <c r="A63" s="5" t="inlineStr">
        <is>
          <t>ml</t>
        </is>
      </c>
      <c r="B63" s="5" t="inlineStr">
        <is>
          <t>Canaleta drenaje polipropileno reforzado rejilla fundición C-250</t>
        </is>
      </c>
      <c r="C63" s="6" t="n">
        <v>2</v>
      </c>
      <c r="D63" s="6" t="n">
        <v>299.1</v>
      </c>
      <c r="E63" s="6">
        <f>C63*D63</f>
        <v/>
      </c>
    </row>
    <row r="64">
      <c r="A64" s="5" t="inlineStr">
        <is>
          <t>ud</t>
        </is>
      </c>
      <c r="B64" s="5" t="inlineStr">
        <is>
          <t>Monomando de fregadero con caño extraíble Grohe Minta acero</t>
        </is>
      </c>
      <c r="C64" s="6" t="n">
        <v>3</v>
      </c>
      <c r="D64" s="6" t="n">
        <v>283.07</v>
      </c>
      <c r="E64" s="6">
        <f>C64*D64</f>
        <v/>
      </c>
    </row>
    <row r="65">
      <c r="D65" s="7" t="inlineStr">
        <is>
          <t>Total capítulo 05</t>
        </is>
      </c>
      <c r="E65" s="8">
        <f>SUM(E56:E64)</f>
        <v/>
      </c>
    </row>
    <row r="67">
      <c r="A67" s="3" t="inlineStr">
        <is>
          <t>06</t>
        </is>
      </c>
      <c r="B67" s="3" t="inlineStr">
        <is>
          <t>Instalación eléctrica</t>
        </is>
      </c>
      <c r="C67" s="4" t="n"/>
      <c r="D67" s="4" t="n"/>
      <c r="E67" s="4" t="n"/>
    </row>
    <row r="68">
      <c r="A68" s="5" t="inlineStr">
        <is>
          <t>ud</t>
        </is>
      </c>
      <c r="B68" s="5" t="inlineStr">
        <is>
          <t>Loxone Presence Sensor Tree detector de presencia con medición lumínica</t>
        </is>
      </c>
      <c r="C68" s="6" t="n">
        <v>1</v>
      </c>
      <c r="D68" s="6" t="n">
        <v>164.64</v>
      </c>
      <c r="E68" s="6">
        <f>C68*D68</f>
        <v/>
      </c>
    </row>
    <row r="69">
      <c r="A69" s="5" t="inlineStr">
        <is>
          <t>ud</t>
        </is>
      </c>
      <c r="B69" s="5" t="inlineStr">
        <is>
          <t>Magnetotérmico Schneider iC60N 32 a 4P curva C 6 kA</t>
        </is>
      </c>
      <c r="C69" s="6" t="n">
        <v>32</v>
      </c>
      <c r="D69" s="6" t="n">
        <v>165.66</v>
      </c>
      <c r="E69" s="6">
        <f>C69*D69</f>
        <v/>
      </c>
    </row>
    <row r="70">
      <c r="A70" s="5" t="inlineStr">
        <is>
          <t>ud</t>
        </is>
      </c>
      <c r="B70" s="5" t="inlineStr">
        <is>
          <t>Sirena óptico-acústica IP65 24V 105 dB con flash</t>
        </is>
      </c>
      <c r="C70" s="6" t="n">
        <v>48</v>
      </c>
      <c r="D70" s="6" t="n">
        <v>166.3</v>
      </c>
      <c r="E70" s="6">
        <f>C70*D70</f>
        <v/>
      </c>
    </row>
    <row r="71">
      <c r="A71" s="5" t="inlineStr">
        <is>
          <t>ud</t>
        </is>
      </c>
      <c r="B71" s="5" t="inlineStr">
        <is>
          <t>Diferencial Schneider iID 40 a 2P 300 mA tipo a</t>
        </is>
      </c>
      <c r="C71" s="6" t="n">
        <v>18</v>
      </c>
      <c r="D71" s="6" t="n">
        <v>158.46</v>
      </c>
      <c r="E71" s="6">
        <f>C71*D71</f>
        <v/>
      </c>
    </row>
    <row r="72">
      <c r="A72" s="5" t="inlineStr">
        <is>
          <t>ud</t>
        </is>
      </c>
      <c r="B72" s="5" t="inlineStr">
        <is>
          <t>Centralita Schneider Wiser Hub para sistema inalámbrico Zigbee</t>
        </is>
      </c>
      <c r="C72" s="6" t="n">
        <v>6</v>
      </c>
      <c r="D72" s="6" t="n">
        <v>177.79</v>
      </c>
      <c r="E72" s="6">
        <f>C72*D72</f>
        <v/>
      </c>
    </row>
    <row r="73">
      <c r="A73" s="5" t="inlineStr">
        <is>
          <t>ud</t>
        </is>
      </c>
      <c r="B73" s="5" t="inlineStr">
        <is>
          <t>Detector KNX de inundación con sonda para zonas húmedas</t>
        </is>
      </c>
      <c r="C73" s="6" t="n">
        <v>3</v>
      </c>
      <c r="D73" s="6" t="n">
        <v>151.47</v>
      </c>
      <c r="E73" s="6">
        <f>C73*D73</f>
        <v/>
      </c>
    </row>
    <row r="74">
      <c r="A74" s="5" t="inlineStr">
        <is>
          <t>ud</t>
        </is>
      </c>
      <c r="B74" s="5" t="inlineStr">
        <is>
          <t>Diferencial Schneider iID 40 a 2P 30 mA tipo a residencial</t>
        </is>
      </c>
      <c r="C74" s="6" t="n">
        <v>24</v>
      </c>
      <c r="D74" s="6" t="n">
        <v>151.26</v>
      </c>
      <c r="E74" s="6">
        <f>C74*D74</f>
        <v/>
      </c>
    </row>
    <row r="75">
      <c r="A75" s="5" t="inlineStr">
        <is>
          <t>ud</t>
        </is>
      </c>
      <c r="B75" s="5" t="inlineStr">
        <is>
          <t>Diferencial Schneider iID 63 a 2P 30 mA tipo a</t>
        </is>
      </c>
      <c r="C75" s="6" t="n">
        <v>12</v>
      </c>
      <c r="D75" s="6" t="n">
        <v>180.07</v>
      </c>
      <c r="E75" s="6">
        <f>C75*D75</f>
        <v/>
      </c>
    </row>
    <row r="76">
      <c r="A76" s="5" t="inlineStr">
        <is>
          <t>ud</t>
        </is>
      </c>
      <c r="B76" s="5" t="inlineStr">
        <is>
          <t>Extintor CO2 5 kg eficacia 89B con soporte mural</t>
        </is>
      </c>
      <c r="C76" s="6" t="n">
        <v>2</v>
      </c>
      <c r="D76" s="6" t="n">
        <v>180.77</v>
      </c>
      <c r="E76" s="6">
        <f>C76*D76</f>
        <v/>
      </c>
    </row>
    <row r="77">
      <c r="A77" s="5" t="inlineStr">
        <is>
          <t>ud</t>
        </is>
      </c>
      <c r="B77" s="5" t="inlineStr">
        <is>
          <t>Difusor rotacional 4 vías 600×600 mm con plenum aislado</t>
        </is>
      </c>
      <c r="C77" s="6" t="n">
        <v>8</v>
      </c>
      <c r="D77" s="6" t="n">
        <v>184.35</v>
      </c>
      <c r="E77" s="6">
        <f>C77*D77</f>
        <v/>
      </c>
    </row>
    <row r="78">
      <c r="D78" s="7" t="inlineStr">
        <is>
          <t>Total capítulo 06</t>
        </is>
      </c>
      <c r="E78" s="8">
        <f>SUM(E68:E77)</f>
        <v/>
      </c>
    </row>
    <row r="80">
      <c r="A80" s="3" t="inlineStr">
        <is>
          <t>07</t>
        </is>
      </c>
      <c r="B80" s="3" t="inlineStr">
        <is>
          <t>Climatización y ventilación</t>
        </is>
      </c>
      <c r="C80" s="4" t="n"/>
      <c r="D80" s="4" t="n"/>
      <c r="E80" s="4" t="n"/>
    </row>
    <row r="81">
      <c r="A81" s="5" t="inlineStr">
        <is>
          <t>ud</t>
        </is>
      </c>
      <c r="B81" s="5" t="inlineStr">
        <is>
          <t>Split pared Panasonic Etherea 3,5 kW R32 a+++ con purificación</t>
        </is>
      </c>
      <c r="C81" s="6" t="n">
        <v>1</v>
      </c>
      <c r="D81" s="6" t="n">
        <v>1674.74</v>
      </c>
      <c r="E81" s="6">
        <f>C81*D81</f>
        <v/>
      </c>
    </row>
    <row r="82">
      <c r="A82" s="5" t="inlineStr">
        <is>
          <t>ud</t>
        </is>
      </c>
      <c r="B82" s="5" t="inlineStr">
        <is>
          <t>Split pared Daikin Perfera 3,5 kW R32 a+++ con WiFi</t>
        </is>
      </c>
      <c r="C82" s="6" t="n">
        <v>4</v>
      </c>
      <c r="D82" s="6" t="n">
        <v>1719.59</v>
      </c>
      <c r="E82" s="6">
        <f>C82*D82</f>
        <v/>
      </c>
    </row>
    <row r="83">
      <c r="A83" s="5" t="inlineStr">
        <is>
          <t>ud</t>
        </is>
      </c>
      <c r="B83" s="5" t="inlineStr">
        <is>
          <t>Split pared Mitsubishi MSZ-AP 3,5 kW R32 a+++ con WiFi</t>
        </is>
      </c>
      <c r="C83" s="6" t="n">
        <v>2</v>
      </c>
      <c r="D83" s="6" t="n">
        <v>1614.93</v>
      </c>
      <c r="E83" s="6">
        <f>C83*D83</f>
        <v/>
      </c>
    </row>
    <row r="84">
      <c r="A84" s="5" t="inlineStr">
        <is>
          <t>ud</t>
        </is>
      </c>
      <c r="B84" s="5" t="inlineStr">
        <is>
          <t>Depósito de ACS de aerotermia 200 L con serpentín de alta superficie</t>
        </is>
      </c>
      <c r="C84" s="6" t="n">
        <v>6</v>
      </c>
      <c r="D84" s="6" t="n">
        <v>1759.62</v>
      </c>
      <c r="E84" s="6">
        <f>C84*D84</f>
        <v/>
      </c>
    </row>
    <row r="85">
      <c r="A85" s="5" t="inlineStr">
        <is>
          <t>ud</t>
        </is>
      </c>
      <c r="B85" s="5" t="inlineStr">
        <is>
          <t>Unidad interior cassette 4 vías Daikin VRV 3,6 kW R-410A</t>
        </is>
      </c>
      <c r="C85" s="6" t="n">
        <v>1</v>
      </c>
      <c r="D85" s="6" t="n">
        <v>1764.46</v>
      </c>
      <c r="E85" s="6">
        <f>C85*D85</f>
        <v/>
      </c>
    </row>
    <row r="86">
      <c r="A86" s="5" t="inlineStr">
        <is>
          <t>ud</t>
        </is>
      </c>
      <c r="B86" s="5" t="inlineStr">
        <is>
          <t>Unidad interior de conductos baja silueta 5 kW para falso techo</t>
        </is>
      </c>
      <c r="C86" s="6" t="n">
        <v>3</v>
      </c>
      <c r="D86" s="6" t="n">
        <v>1579.43</v>
      </c>
      <c r="E86" s="6">
        <f>C86*D86</f>
        <v/>
      </c>
    </row>
    <row r="87">
      <c r="D87" s="7" t="inlineStr">
        <is>
          <t>Total capítulo 07</t>
        </is>
      </c>
      <c r="E87" s="8">
        <f>SUM(E81:E86)</f>
        <v/>
      </c>
    </row>
    <row r="89">
      <c r="A89" s="3" t="inlineStr">
        <is>
          <t>08</t>
        </is>
      </c>
      <c r="B89" s="3" t="inlineStr">
        <is>
          <t>Revestimientos y solados</t>
        </is>
      </c>
      <c r="C89" s="4" t="n"/>
      <c r="D89" s="4" t="n"/>
      <c r="E89" s="4" t="n"/>
    </row>
    <row r="90">
      <c r="A90" s="5" t="inlineStr">
        <is>
          <t>m2</t>
        </is>
      </c>
      <c r="B90" s="5" t="inlineStr">
        <is>
          <t>Solado porcelánico pulido 60×60 cm gama media con junta 2 mm</t>
        </is>
      </c>
      <c r="C90" s="6" t="n">
        <v>165</v>
      </c>
      <c r="D90" s="6" t="n">
        <v>57.98</v>
      </c>
      <c r="E90" s="6">
        <f>C90*D90</f>
        <v/>
      </c>
    </row>
    <row r="91">
      <c r="A91" s="5" t="inlineStr">
        <is>
          <t>m2</t>
        </is>
      </c>
      <c r="B91" s="5" t="inlineStr">
        <is>
          <t>Solado porcelánico imitación madera 20×120 cm rectificado</t>
        </is>
      </c>
      <c r="C91" s="6" t="n">
        <v>88</v>
      </c>
      <c r="D91" s="6" t="n">
        <v>53.14</v>
      </c>
      <c r="E91" s="6">
        <f>C91*D91</f>
        <v/>
      </c>
    </row>
    <row r="92">
      <c r="A92" s="5" t="inlineStr">
        <is>
          <t>m2</t>
        </is>
      </c>
      <c r="B92" s="5" t="inlineStr">
        <is>
          <t>Microcemento pavimento continuo 3 mm acabado mate o satinado</t>
        </is>
      </c>
      <c r="C92" s="6" t="n">
        <v>52</v>
      </c>
      <c r="D92" s="6" t="n">
        <v>79.8</v>
      </c>
      <c r="E92" s="6">
        <f>C92*D92</f>
        <v/>
      </c>
    </row>
    <row r="93">
      <c r="A93" s="5" t="inlineStr">
        <is>
          <t>m2</t>
        </is>
      </c>
      <c r="B93" s="5" t="inlineStr">
        <is>
          <t>Solado porcelánico rectificado 120×120 cm gran formato</t>
        </is>
      </c>
      <c r="C93" s="6" t="n">
        <v>124</v>
      </c>
      <c r="D93" s="6" t="n">
        <v>80.20999999999999</v>
      </c>
      <c r="E93" s="6">
        <f>C93*D93</f>
        <v/>
      </c>
    </row>
    <row r="94">
      <c r="A94" s="5" t="inlineStr">
        <is>
          <t>m2</t>
        </is>
      </c>
      <c r="B94" s="5" t="inlineStr">
        <is>
          <t>Solado vinílico LVT 4 mm click 80% rendimiento alta resistencia</t>
        </is>
      </c>
      <c r="C94" s="6" t="n">
        <v>36</v>
      </c>
      <c r="D94" s="6" t="n">
        <v>45.06</v>
      </c>
      <c r="E94" s="6">
        <f>C94*D94</f>
        <v/>
      </c>
    </row>
    <row r="95">
      <c r="A95" s="5" t="inlineStr">
        <is>
          <t>m2</t>
        </is>
      </c>
      <c r="B95" s="5" t="inlineStr">
        <is>
          <t>Solado terrazo pulido 40×40 cm grano medio gris</t>
        </is>
      </c>
      <c r="C95" s="6" t="n">
        <v>78</v>
      </c>
      <c r="D95" s="6" t="n">
        <v>44.77</v>
      </c>
      <c r="E95" s="6">
        <f>C95*D95</f>
        <v/>
      </c>
    </row>
    <row r="96">
      <c r="A96" s="5" t="inlineStr">
        <is>
          <t>m2</t>
        </is>
      </c>
      <c r="B96" s="5" t="inlineStr">
        <is>
          <t>Parquet flotante laminado AC4 8 mm imitación roble con manta</t>
        </is>
      </c>
      <c r="C96" s="6" t="n">
        <v>42.5</v>
      </c>
      <c r="D96" s="6" t="n">
        <v>39.45</v>
      </c>
      <c r="E96" s="6">
        <f>C96*D96</f>
        <v/>
      </c>
    </row>
    <row r="97">
      <c r="A97" s="5" t="inlineStr">
        <is>
          <t>m2</t>
        </is>
      </c>
      <c r="B97" s="5" t="inlineStr">
        <is>
          <t>Solado hidráulico decorativo 20×20 cm tradicional con cemento cola</t>
        </is>
      </c>
      <c r="C97" s="6" t="n">
        <v>96</v>
      </c>
      <c r="D97" s="6" t="n">
        <v>108.15</v>
      </c>
      <c r="E97" s="6">
        <f>C97*D97</f>
        <v/>
      </c>
    </row>
    <row r="98">
      <c r="A98" s="5" t="inlineStr">
        <is>
          <t>m2</t>
        </is>
      </c>
      <c r="B98" s="5" t="inlineStr">
        <is>
          <t>Parquet macizo roble natural 22×180 mm encolado con barniz</t>
        </is>
      </c>
      <c r="C98" s="6" t="n">
        <v>28</v>
      </c>
      <c r="D98" s="6" t="n">
        <v>108.36</v>
      </c>
      <c r="E98" s="6">
        <f>C98*D98</f>
        <v/>
      </c>
    </row>
    <row r="99">
      <c r="D99" s="7" t="inlineStr">
        <is>
          <t>Total capítulo 08</t>
        </is>
      </c>
      <c r="E99" s="8">
        <f>SUM(E90:E98)</f>
        <v/>
      </c>
    </row>
    <row r="101">
      <c r="A101" s="3" t="inlineStr">
        <is>
          <t>09</t>
        </is>
      </c>
      <c r="B101" s="3" t="inlineStr">
        <is>
          <t>Carpintería</t>
        </is>
      </c>
      <c r="C101" s="4" t="n"/>
      <c r="D101" s="4" t="n"/>
      <c r="E101" s="4" t="n"/>
    </row>
    <row r="102">
      <c r="A102" s="5" t="inlineStr">
        <is>
          <t>m2</t>
        </is>
      </c>
      <c r="B102" s="5" t="inlineStr">
        <is>
          <t>Encimera mármol Blanco Macael 30 mm con pulido</t>
        </is>
      </c>
      <c r="C102" s="6" t="n">
        <v>12</v>
      </c>
      <c r="D102" s="6" t="n">
        <v>500.31</v>
      </c>
      <c r="E102" s="6">
        <f>C102*D102</f>
        <v/>
      </c>
    </row>
    <row r="103">
      <c r="A103" s="5" t="inlineStr">
        <is>
          <t>ud</t>
        </is>
      </c>
      <c r="B103" s="5" t="inlineStr">
        <is>
          <t>Módulo cocina alta lacada mate 60 cm con 2 puertas + balda</t>
        </is>
      </c>
      <c r="C103" s="6" t="n">
        <v>4</v>
      </c>
      <c r="D103" s="6" t="n">
        <v>499.99</v>
      </c>
      <c r="E103" s="6">
        <f>C103*D103</f>
        <v/>
      </c>
    </row>
    <row r="104">
      <c r="A104" s="5" t="inlineStr">
        <is>
          <t>m2</t>
        </is>
      </c>
      <c r="B104" s="5" t="inlineStr">
        <is>
          <t>Encimera Compac Quartzo 20 mm gama media</t>
        </is>
      </c>
      <c r="C104" s="6" t="n">
        <v>26.5</v>
      </c>
      <c r="D104" s="6" t="n">
        <v>499.92</v>
      </c>
      <c r="E104" s="6">
        <f>C104*D104</f>
        <v/>
      </c>
    </row>
    <row r="105">
      <c r="A105" s="5" t="inlineStr">
        <is>
          <t>ud</t>
        </is>
      </c>
      <c r="B105" s="5" t="inlineStr">
        <is>
          <t>Termo eléctrico 100 L vertical mural 1500W ACS Cointra</t>
        </is>
      </c>
      <c r="C105" s="6" t="n">
        <v>8</v>
      </c>
      <c r="D105" s="6" t="n">
        <v>499.5</v>
      </c>
      <c r="E105" s="6">
        <f>C105*D105</f>
        <v/>
      </c>
    </row>
    <row r="106">
      <c r="A106" s="5" t="inlineStr">
        <is>
          <t>ud</t>
        </is>
      </c>
      <c r="B106" s="5" t="inlineStr">
        <is>
          <t>Campana extractora decorativa 60 cm acero inox 600 m³/h</t>
        </is>
      </c>
      <c r="C106" s="6" t="n">
        <v>3</v>
      </c>
      <c r="D106" s="6" t="n">
        <v>499.34</v>
      </c>
      <c r="E106" s="6">
        <f>C106*D106</f>
        <v/>
      </c>
    </row>
    <row r="107">
      <c r="A107" s="5" t="inlineStr">
        <is>
          <t>ud</t>
        </is>
      </c>
      <c r="B107" s="5" t="inlineStr">
        <is>
          <t>Puerta paso interior lacada blanca 825×2030 con marco + tapeta</t>
        </is>
      </c>
      <c r="C107" s="6" t="n">
        <v>18</v>
      </c>
      <c r="D107" s="6" t="n">
        <v>502.01</v>
      </c>
      <c r="E107" s="6">
        <f>C107*D107</f>
        <v/>
      </c>
    </row>
    <row r="108">
      <c r="A108" s="5" t="inlineStr">
        <is>
          <t>ud</t>
        </is>
      </c>
      <c r="B108" s="5" t="inlineStr">
        <is>
          <t>Módulo bajo de esquina de cocina con bandeja giratoria</t>
        </is>
      </c>
      <c r="C108" s="6" t="n">
        <v>6</v>
      </c>
      <c r="D108" s="6" t="n">
        <v>506.88</v>
      </c>
      <c r="E108" s="6">
        <f>C108*D108</f>
        <v/>
      </c>
    </row>
    <row r="109">
      <c r="D109" s="7" t="inlineStr">
        <is>
          <t>Total capítulo 09</t>
        </is>
      </c>
      <c r="E109" s="8">
        <f>SUM(E102:E108)</f>
        <v/>
      </c>
    </row>
    <row r="111">
      <c r="A111" s="3" t="inlineStr">
        <is>
          <t>10</t>
        </is>
      </c>
      <c r="B111" s="3" t="inlineStr">
        <is>
          <t>Pintura y acabados</t>
        </is>
      </c>
      <c r="C111" s="4" t="n"/>
      <c r="D111" s="4" t="n"/>
      <c r="E111" s="4" t="n"/>
    </row>
    <row r="112">
      <c r="A112" s="5" t="inlineStr">
        <is>
          <t>m2</t>
        </is>
      </c>
      <c r="B112" s="5" t="inlineStr">
        <is>
          <t>Pintura plástica satinada color RAL 2 manos interior</t>
        </is>
      </c>
      <c r="C112" s="6" t="n">
        <v>420</v>
      </c>
      <c r="D112" s="6" t="n">
        <v>16.17</v>
      </c>
      <c r="E112" s="6">
        <f>C112*D112</f>
        <v/>
      </c>
    </row>
    <row r="113">
      <c r="A113" s="5" t="inlineStr">
        <is>
          <t>m2</t>
        </is>
      </c>
      <c r="B113" s="5" t="inlineStr">
        <is>
          <t>Barniz madera interior poliuretano 2 manos satinado</t>
        </is>
      </c>
      <c r="C113" s="6" t="n">
        <v>165</v>
      </c>
      <c r="D113" s="6" t="n">
        <v>16.13</v>
      </c>
      <c r="E113" s="6">
        <f>C113*D113</f>
        <v/>
      </c>
    </row>
    <row r="114">
      <c r="A114" s="5" t="inlineStr">
        <is>
          <t>m2</t>
        </is>
      </c>
      <c r="B114" s="5" t="inlineStr">
        <is>
          <t>Pintura pizarra negra para pared decorativa 2 manos</t>
        </is>
      </c>
      <c r="C114" s="6" t="n">
        <v>96</v>
      </c>
      <c r="D114" s="6" t="n">
        <v>15.36</v>
      </c>
      <c r="E114" s="6">
        <f>C114*D114</f>
        <v/>
      </c>
    </row>
    <row r="115">
      <c r="A115" s="5" t="inlineStr">
        <is>
          <t>m2</t>
        </is>
      </c>
      <c r="B115" s="5" t="inlineStr">
        <is>
          <t>Pintura antihumedad anti-moho 2 manos para baños</t>
        </is>
      </c>
      <c r="C115" s="6" t="n">
        <v>52</v>
      </c>
      <c r="D115" s="6" t="n">
        <v>18</v>
      </c>
      <c r="E115" s="6">
        <f>C115*D115</f>
        <v/>
      </c>
    </row>
    <row r="116">
      <c r="A116" s="5" t="inlineStr">
        <is>
          <t>m2</t>
        </is>
      </c>
      <c r="B116" s="5" t="inlineStr">
        <is>
          <t>Pintura fachada acrílica elástica anti-fisura exterior</t>
        </is>
      </c>
      <c r="C116" s="6" t="n">
        <v>128</v>
      </c>
      <c r="D116" s="6" t="n">
        <v>18.64</v>
      </c>
      <c r="E116" s="6">
        <f>C116*D116</f>
        <v/>
      </c>
    </row>
    <row r="117">
      <c r="A117" s="5" t="inlineStr">
        <is>
          <t>m2</t>
        </is>
      </c>
      <c r="B117" s="5" t="inlineStr">
        <is>
          <t>Esmalte sintético brillo carpintería metal/madera 2 manos</t>
        </is>
      </c>
      <c r="C117" s="6" t="n">
        <v>38</v>
      </c>
      <c r="D117" s="6" t="n">
        <v>21.3</v>
      </c>
      <c r="E117" s="6">
        <f>C117*D117</f>
        <v/>
      </c>
    </row>
    <row r="118">
      <c r="D118" s="7" t="inlineStr">
        <is>
          <t>Total capítulo 10</t>
        </is>
      </c>
      <c r="E118" s="8">
        <f>SUM(E112:E117)</f>
        <v/>
      </c>
    </row>
    <row r="120">
      <c r="B120" s="9" t="inlineStr">
        <is>
          <t>RESUMEN ECONÓMICO</t>
        </is>
      </c>
    </row>
    <row r="121">
      <c r="B121" s="10" t="inlineStr">
        <is>
          <t>Presupuesto de Ejecución Material (PEM)</t>
        </is>
      </c>
      <c r="E121" s="8">
        <f>E18+E30+E43+E53+E65+E78+E87+E99+E109+E118</f>
        <v/>
      </c>
    </row>
    <row r="122">
      <c r="B122" t="inlineStr">
        <is>
          <t>Gastos generales (13 % s/ PEM)</t>
        </is>
      </c>
      <c r="E122" s="11">
        <f>E121*0.13</f>
        <v/>
      </c>
    </row>
    <row r="123">
      <c r="B123" t="inlineStr">
        <is>
          <t>Beneficio industrial (6 % s/ PEM)</t>
        </is>
      </c>
      <c r="E123" s="11">
        <f>E121*0.06</f>
        <v/>
      </c>
    </row>
    <row r="124">
      <c r="B124" s="10" t="inlineStr">
        <is>
          <t>PEC: Presupuesto de Ejecución por Contrata (sin IVA)</t>
        </is>
      </c>
      <c r="E124" s="8">
        <f>E121+E122+E123</f>
        <v/>
      </c>
    </row>
    <row r="125">
      <c r="B125" t="inlineStr">
        <is>
          <t>IVA (10 %)</t>
        </is>
      </c>
      <c r="E125" s="11">
        <f>E124*0.1</f>
        <v/>
      </c>
    </row>
    <row r="126">
      <c r="A126" s="12" t="n"/>
      <c r="B126" s="13" t="inlineStr">
        <is>
          <t>TOTAL PRESUPUESTO (IVA incluido)</t>
        </is>
      </c>
      <c r="C126" s="12" t="n"/>
      <c r="D126" s="12" t="n"/>
      <c r="E126" s="14">
        <f>E124+E125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96" customWidth="1" min="2" max="2"/>
  </cols>
  <sheetData>
    <row r="1">
      <c r="A1" s="15" t="inlineStr">
        <is>
          <t>CÓMO LEER ESTE PRESUPUESTO</t>
        </is>
      </c>
    </row>
    <row r="3" ht="30" customHeight="1">
      <c r="A3" s="10" t="inlineStr">
        <is>
          <t>De dónde salen los precios</t>
        </is>
      </c>
      <c r="B3" s="16" t="inlineStr">
        <is>
          <t>Ejemplo construido con precios reales del catálogo de Motor de Presupuestos. No es un presupuesto de una obra concreta: es una muestra del formato y del desglose, con las cifras que el programa maneja de verdad.</t>
        </is>
      </c>
    </row>
    <row r="4" ht="30" customHeight="1">
      <c r="A4" s="10" t="inlineStr">
        <is>
          <t>Gastos generales</t>
        </is>
      </c>
      <c r="B4" s="16" t="inlineStr">
        <is>
          <t>Gastos generales del 13 %. El RD 1098/2001 art. 131 fija una horquilla del 13 al 17 %; el 13 % fijo solo es obligatorio en obra pública (Orden FOM/1824/2013). En obra privada es práctica del sector.</t>
        </is>
      </c>
    </row>
    <row r="5" ht="30" customHeight="1">
      <c r="A5" s="10" t="inlineStr">
        <is>
          <t>Beneficio industrial</t>
        </is>
      </c>
      <c r="B5" s="16" t="inlineStr">
        <is>
          <t>Beneficio industrial del 6 %, la referencia del RD 1098/2001 art. 131.</t>
        </is>
      </c>
    </row>
    <row r="6" ht="30" customHeight="1">
      <c r="A6" s="10" t="inlineStr">
        <is>
          <t>IVA</t>
        </is>
      </c>
      <c r="B6" s="16" t="inlineStr">
        <is>
          <t>IVA del 10 % por reforma en vivienda habitual de más de 2 años (Ley 37/1992 art. 91.uno.2.10º). Requiere que el material aportado no supere el 40 % de la base. En obra nueva o local, el 21 %.</t>
        </is>
      </c>
    </row>
    <row r="7" ht="30" customHeight="1">
      <c r="A7" s="10" t="inlineStr">
        <is>
          <t>Las fórmulas funcionan</t>
        </is>
      </c>
      <c r="B7" s="16" t="inlineStr">
        <is>
          <t>Cambia una cantidad o un precio y el capítulo, el PEM y el total se recalculan solos.</t>
        </is>
      </c>
    </row>
    <row r="8" ht="30" customHeight="1">
      <c r="A8" s="10" t="inlineStr">
        <is>
          <t>Qué NO incluye</t>
        </is>
      </c>
      <c r="B8" s="16" t="inlineStr">
        <is>
          <t>Licencias y tasas municipales, ICIO, honorarios técnicos, estudio de seguridad y salud, ni gestión de residuos, salvo que se indique expresamente.</t>
        </is>
      </c>
    </row>
    <row r="9" ht="30" customHeight="1">
      <c r="A9" s="10" t="inlineStr">
        <is>
          <t>Prueba el programa</t>
        </is>
      </c>
      <c r="B9" s="16" t="inlineStr">
        <is>
          <t>panel.motordepresupuestos.com/auth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2026-08-18T21:08:30Z</dcterms:created>
  <dcterms:modified xsi:type="dcterms:W3CDTF">2026-08-18T21:08:30Z</dcterms:modified>
</cp:coreProperties>
</file>