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853a2280186441b7" /></Relationships>
</file>

<file path=xl/workbook.xml><?xml version="1.0" encoding="utf-8"?>
<workbook xmlns="http://schemas.openxmlformats.org/spreadsheetml/2006/main" xmlns:r="http://schemas.openxmlformats.org/officeDocument/2006/relationships">
  <sheets>
    <sheet name="ALCANCE" sheetId="1" r:id="R1238fca939d6456c"/>
    <sheet name="MATERIAL CLIENTE" sheetId="2" r:id="R3f249644c3a1403d"/>
    <sheet name="LÉEME" sheetId="3" r:id="Rd6114c63b98c4c06"/>
  </sheets>
  <definedNames>
    <definedName name="_xlnm.Print_Area" localSheetId="0">'ALCANCE'!$B$2:$N$114</definedName>
    <definedName name="_xlnm.Print_Area" localSheetId="1">'MATERIAL CLIENTE'!$B$2:$L$45</definedName>
    <definedName name="_xlnm.Print_Area" localSheetId="2">'LÉEME'!$B$2:$H$76</definedName>
  </definedNames>
  <calcPr calcMode="auto" fullCalcOnLoad="1" forceFullCalc="1" calcCompleted="0"/>
</workbook>
</file>

<file path=xl/sharedStrings.xml><?xml version="1.0" encoding="utf-8"?>
<x:sst xmlns:x="http://schemas.openxmlformats.org/spreadsheetml/2006/main"/>
</file>

<file path=xl/styles.xml><?xml version="1.0" encoding="utf-8"?>
<styleSheet xmlns="http://schemas.openxmlformats.org/spreadsheetml/2006/main">
  <numFmts count="3">
    <numFmt numFmtId="200" formatCode="#,##0.00&quot; €&quot;;[Red]-#,##0.00&quot; €&quot;;0.00&quot; €&quot;"/>
    <numFmt numFmtId="201" formatCode="#,##0.00######;[Red]-#,##0.00######;0.00"/>
    <numFmt numFmtId="202" formatCode="#,##0.0000&quot; €&quot;;[Red]-#,##0.0000&quot; €&quot;;0.0000&quot; €&quot;"/>
  </numFmts>
  <fonts count="6">
    <font>
      <sz val="11"/>
      <name val="Carlito"/>
    </font>
    <font>
      <sz val="11"/>
      <color rgb="FF0B1F3A"/>
      <name val="Arial"/>
    </font>
    <font>
      <b/>
      <sz val="17"/>
      <color rgb="FF0B1F3A"/>
      <name val="Arial"/>
    </font>
    <font>
      <sz val="10"/>
      <color rgb="FF0B1F3A"/>
      <name val="Arial"/>
    </font>
    <font>
      <b/>
      <sz val="11"/>
      <color rgb="FF0B1F3A"/>
      <name val="Arial"/>
    </font>
    <font>
      <b/>
      <sz val="10"/>
      <color rgb="FFFFFFFF"/>
      <name val="Arial"/>
    </font>
  </fonts>
  <fills count="5">
    <fill>
      <patternFill patternType="none"/>
    </fill>
    <fill>
      <patternFill patternType="gray125"/>
    </fill>
    <fill>
      <patternFill patternType="solid">
        <fgColor rgb="FFFFFFFF"/>
      </patternFill>
    </fill>
    <fill>
      <patternFill patternType="solid">
        <fgColor rgb="FF0B1F3A"/>
      </patternFill>
    </fill>
    <fill>
      <patternFill patternType="solid">
        <fgColor rgb="FFFFF2CC"/>
      </patternFill>
    </fill>
  </fills>
  <borders count="2">
    <border>
      <left/>
      <right/>
      <top/>
      <bottom/>
      <diagonal/>
    </border>
    <border>
      <left/>
      <right/>
      <top/>
      <bottom style="medium">
        <color rgb="FFE87524"/>
      </bottom>
      <diagonal/>
    </border>
  </borders>
  <cellStyleXfs count="1">
    <xf numFmtId="0" fontId="0" fillId="0" borderId="0"/>
  </cellStyleXfs>
  <cellXfs count="56">
    <xf numFmtId="0" fontId="0" fillId="0" borderId="0" xfId="0"/>
    <xf numFmtId="0" fontId="0" fillId="2" borderId="0" xfId="0" applyNumberFormat="1" applyFont="1" applyFill="1" applyBorder="1"/>
    <xf numFmtId="0" fontId="1" fillId="2" borderId="0" xfId="0" applyNumberFormat="1" applyFont="1" applyFill="1" applyBorder="1"/>
    <xf numFmtId="0" fontId="1" fillId="2" borderId="0" xfId="0" applyNumberFormat="1" applyFont="1" applyFill="1" applyBorder="1" applyAlignment="1">
      <alignment vertical="center"/>
    </xf>
    <xf numFmtId="0" fontId="2" fillId="2" borderId="0" xfId="0" applyNumberFormat="1" applyFont="1" applyFill="1" applyBorder="1" applyAlignment="1">
      <alignment vertical="center"/>
    </xf>
    <xf numFmtId="0" fontId="2" fillId="2" borderId="0" xfId="0" applyNumberFormat="1" applyFont="1" applyFill="1" applyBorder="1" applyAlignment="1">
      <alignment vertical="center" wrapText="1"/>
    </xf>
    <xf numFmtId="0" fontId="1" fillId="2" borderId="1" xfId="0" applyNumberFormat="1" applyFont="1" applyFill="1" applyBorder="1" applyAlignment="1">
      <alignment vertical="center"/>
    </xf>
    <xf numFmtId="0" fontId="3" fillId="2" borderId="0" xfId="0" applyNumberFormat="1" applyFont="1" applyFill="1" applyBorder="1" applyAlignment="1">
      <alignment vertical="center"/>
    </xf>
    <xf numFmtId="0" fontId="3" fillId="2" borderId="0" xfId="0" applyNumberFormat="1" applyFont="1" applyFill="1" applyBorder="1" applyAlignment="1">
      <alignment vertical="center" wrapText="1"/>
    </xf>
    <xf numFmtId="0" fontId="4" fillId="2" borderId="0" xfId="0" applyNumberFormat="1" applyFont="1" applyFill="1" applyBorder="1" applyAlignment="1">
      <alignment vertical="center"/>
    </xf>
    <xf numFmtId="0" fontId="4" fillId="2" borderId="0" xfId="0" applyNumberFormat="1" applyFont="1" applyFill="1" applyBorder="1" applyAlignment="1">
      <alignment vertical="center" wrapText="1"/>
    </xf>
    <xf numFmtId="200" fontId="1" fillId="2" borderId="0" xfId="0" applyNumberFormat="1" applyFont="1" applyFill="1" applyBorder="1" applyAlignment="1">
      <alignment vertical="center"/>
    </xf>
    <xf numFmtId="0" fontId="1" fillId="2" borderId="0" xfId="0" applyNumberFormat="1" applyFont="1" applyFill="1" applyBorder="1" applyAlignment="1">
      <alignment vertical="center" wrapText="1"/>
    </xf>
    <xf numFmtId="200" fontId="4" fillId="2" borderId="0" xfId="0" applyNumberFormat="1" applyFont="1" applyFill="1" applyBorder="1" applyAlignment="1">
      <alignment vertical="center" wrapText="1"/>
    </xf>
    <xf numFmtId="0" fontId="1" fillId="3" borderId="0" xfId="0" applyNumberFormat="1" applyFont="1" applyFill="1" applyBorder="1" applyAlignment="1">
      <alignment vertical="center"/>
    </xf>
    <xf numFmtId="0" fontId="5" fillId="3" borderId="0" xfId="0" applyNumberFormat="1" applyFont="1" applyFill="1" applyBorder="1" applyAlignment="1">
      <alignment vertical="center"/>
    </xf>
    <xf numFmtId="0" fontId="5" fillId="3" borderId="0" xfId="0" applyNumberFormat="1" applyFont="1" applyFill="1" applyBorder="1" applyAlignment="1">
      <alignment vertical="center" wrapText="1"/>
    </xf>
    <xf numFmtId="0" fontId="5" fillId="3" borderId="0" xfId="0" applyNumberFormat="1" applyFont="1" applyFill="1" applyBorder="1" applyAlignment="1">
      <alignment horizontal="center" vertical="center" wrapText="1"/>
    </xf>
    <xf numFmtId="0" fontId="1" fillId="4" borderId="0" xfId="0" applyNumberFormat="1" applyFont="1" applyFill="1" applyBorder="1" applyAlignment="1">
      <alignment vertical="center"/>
    </xf>
    <xf numFmtId="200" fontId="1" fillId="4" borderId="0" xfId="0" applyNumberFormat="1" applyFont="1" applyFill="1" applyBorder="1" applyAlignment="1">
      <alignment vertical="center"/>
    </xf>
    <xf numFmtId="0" fontId="1" fillId="4" borderId="0" xfId="0" applyNumberFormat="1" applyFont="1" applyFill="1" applyBorder="1" applyAlignment="1">
      <alignment vertical="center" wrapText="1"/>
    </xf>
    <xf numFmtId="200" fontId="1" fillId="4" borderId="0" xfId="0" applyNumberFormat="1" applyFont="1" applyFill="1" applyBorder="1" applyAlignment="1">
      <alignment vertical="center" wrapText="1"/>
    </xf>
    <xf numFmtId="200" fontId="1" fillId="2" borderId="0" xfId="0" applyNumberFormat="1" applyFont="1" applyFill="1" applyBorder="1" applyAlignment="1">
      <alignment vertical="center" wrapText="1"/>
    </xf>
    <xf numFmtId="0" fontId="1" fillId="2" borderId="0" xfId="0" applyNumberFormat="1" applyFont="1" applyFill="1" applyBorder="1" applyAlignment="1">
      <alignment horizontal="center" vertical="center" wrapText="1"/>
    </xf>
    <xf numFmtId="0" fontId="1" fillId="4" borderId="0" xfId="0" applyNumberFormat="1" applyFont="1" applyFill="1" applyBorder="1" applyAlignment="1">
      <alignment horizontal="center" vertical="center" wrapText="1"/>
    </xf>
    <xf numFmtId="0" fontId="1" fillId="2" borderId="0" xfId="0" applyNumberFormat="1" applyFont="1" applyFill="1" applyBorder="1" applyAlignment="1">
      <alignment horizontal="center" vertical="center"/>
    </xf>
    <xf numFmtId="0" fontId="4" fillId="2" borderId="0" xfId="0" applyNumberFormat="1" applyFont="1" applyFill="1" applyBorder="1" applyAlignment="1">
      <alignment horizontal="center" vertical="center" wrapText="1"/>
    </xf>
    <xf numFmtId="201" fontId="1" fillId="4" borderId="0" xfId="0" applyNumberFormat="1" applyFont="1" applyFill="1" applyBorder="1" applyAlignment="1">
      <alignment vertical="center"/>
    </xf>
    <xf numFmtId="202" fontId="1" fillId="4" borderId="0" xfId="0" applyNumberFormat="1" applyFont="1" applyFill="1" applyBorder="1" applyAlignment="1">
      <alignment vertical="center"/>
    </xf>
    <xf numFmtId="202" fontId="1" fillId="2" borderId="0" xfId="0" applyNumberFormat="1" applyFont="1" applyFill="1" applyBorder="1" applyAlignment="1">
      <alignment vertical="center"/>
    </xf>
    <xf numFmtId="202" fontId="1" fillId="4" borderId="0" xfId="0" applyNumberFormat="1" applyFont="1" applyFill="1" applyBorder="1" applyAlignment="1">
      <alignment vertical="center" wrapText="1"/>
    </xf>
    <xf numFmtId="202" fontId="1" fillId="2" borderId="0" xfId="0" applyNumberFormat="1" applyFont="1" applyFill="1" applyBorder="1" applyAlignment="1">
      <alignment vertical="center" wrapText="1"/>
    </xf>
    <xf numFmtId="0" fontId="1" fillId="4" borderId="0" xfId="0" applyNumberFormat="1" applyFont="1" applyFill="1" applyBorder="1" applyAlignment="1">
      <alignment horizontal="center" vertical="center"/>
    </xf>
    <xf numFmtId="0" fontId="1" fillId="2" borderId="0" xfId="0" applyNumberFormat="1" applyFont="1" applyFill="1" applyBorder="1" applyAlignment="1" applyProtection="1">
      <alignment vertical="center"/>
      <protection locked="1" hidden="0"/>
    </xf>
    <xf numFmtId="0" fontId="2" fillId="2" borderId="0" xfId="0" applyNumberFormat="1" applyFont="1" applyFill="1" applyBorder="1" applyAlignment="1" applyProtection="1">
      <alignment vertical="center" wrapText="1"/>
      <protection locked="1" hidden="0"/>
    </xf>
    <xf numFmtId="0" fontId="1" fillId="2" borderId="1" xfId="0" applyNumberFormat="1" applyFont="1" applyFill="1" applyBorder="1" applyAlignment="1" applyProtection="1">
      <alignment vertical="center"/>
      <protection locked="1" hidden="0"/>
    </xf>
    <xf numFmtId="0" fontId="3" fillId="2" borderId="0" xfId="0" applyNumberFormat="1" applyFont="1" applyFill="1" applyBorder="1" applyAlignment="1" applyProtection="1">
      <alignment vertical="center" wrapText="1"/>
      <protection locked="1" hidden="0"/>
    </xf>
    <xf numFmtId="0" fontId="4" fillId="2" borderId="0" xfId="0" applyNumberFormat="1" applyFont="1" applyFill="1" applyBorder="1" applyAlignment="1" applyProtection="1">
      <alignment vertical="center" wrapText="1"/>
      <protection locked="1" hidden="0"/>
    </xf>
    <xf numFmtId="200" fontId="1" fillId="2" borderId="0" xfId="0" applyNumberFormat="1" applyFont="1" applyFill="1" applyBorder="1" applyAlignment="1" applyProtection="1">
      <alignment vertical="center"/>
      <protection locked="1" hidden="0"/>
    </xf>
    <xf numFmtId="0" fontId="1" fillId="2" borderId="0" xfId="0" applyNumberFormat="1" applyFont="1" applyFill="1" applyBorder="1" applyAlignment="1" applyProtection="1">
      <alignment horizontal="center" vertical="center" wrapText="1"/>
      <protection locked="1" hidden="0"/>
    </xf>
    <xf numFmtId="0" fontId="1" fillId="2" borderId="0" xfId="0" applyNumberFormat="1" applyFont="1" applyFill="1" applyBorder="1" applyAlignment="1" applyProtection="1">
      <alignment horizontal="center" vertical="center"/>
      <protection locked="1" hidden="0"/>
    </xf>
    <xf numFmtId="0" fontId="4" fillId="2" borderId="0" xfId="0" applyNumberFormat="1" applyFont="1" applyFill="1" applyBorder="1" applyAlignment="1" applyProtection="1">
      <alignment horizontal="center" vertical="center" wrapText="1"/>
      <protection locked="1" hidden="0"/>
    </xf>
    <xf numFmtId="200" fontId="4" fillId="2" borderId="0" xfId="0" applyNumberFormat="1" applyFont="1" applyFill="1" applyBorder="1" applyAlignment="1" applyProtection="1">
      <alignment vertical="center" wrapText="1"/>
      <protection locked="1" hidden="0"/>
    </xf>
    <xf numFmtId="0" fontId="5" fillId="3" borderId="0" xfId="0" applyNumberFormat="1" applyFont="1" applyFill="1" applyBorder="1" applyAlignment="1" applyProtection="1">
      <alignment horizontal="center" vertical="center" wrapText="1"/>
      <protection locked="1" hidden="0"/>
    </xf>
    <xf numFmtId="0" fontId="1" fillId="4" borderId="0" xfId="0" applyNumberFormat="1" applyFont="1" applyFill="1" applyBorder="1" applyAlignment="1" applyProtection="1">
      <alignment vertical="center" wrapText="1"/>
      <protection locked="0" hidden="0"/>
    </xf>
    <xf numFmtId="0" fontId="1" fillId="4" borderId="0" xfId="0" applyNumberFormat="1" applyFont="1" applyFill="1" applyBorder="1" applyAlignment="1" applyProtection="1">
      <alignment horizontal="center" vertical="center" wrapText="1"/>
      <protection locked="0" hidden="0"/>
    </xf>
    <xf numFmtId="200" fontId="1" fillId="4" borderId="0" xfId="0" applyNumberFormat="1" applyFont="1" applyFill="1" applyBorder="1" applyAlignment="1" applyProtection="1">
      <alignment vertical="center" wrapText="1"/>
      <protection locked="0" hidden="0"/>
    </xf>
    <xf numFmtId="200" fontId="1" fillId="2" borderId="0" xfId="0" applyNumberFormat="1" applyFont="1" applyFill="1" applyBorder="1" applyAlignment="1" applyProtection="1">
      <alignment vertical="center" wrapText="1"/>
      <protection locked="1" hidden="0"/>
    </xf>
    <xf numFmtId="0" fontId="1" fillId="2" borderId="0" xfId="0" applyNumberFormat="1" applyFont="1" applyFill="1" applyBorder="1" applyAlignment="1" applyProtection="1">
      <alignment vertical="center" wrapText="1"/>
      <protection locked="1" hidden="0"/>
    </xf>
    <xf numFmtId="0" fontId="0" fillId="0" borderId="0" xfId="0" applyProtection="1">
      <protection locked="1" hidden="0"/>
    </xf>
    <xf numFmtId="201" fontId="1" fillId="4" borderId="0" xfId="0" applyNumberFormat="1" applyFont="1" applyFill="1" applyBorder="1" applyAlignment="1" applyProtection="1">
      <alignment vertical="center"/>
      <protection locked="0" hidden="0"/>
    </xf>
    <xf numFmtId="0" fontId="1" fillId="4" borderId="0" xfId="0" applyNumberFormat="1" applyFont="1" applyFill="1" applyBorder="1" applyAlignment="1" applyProtection="1">
      <alignment horizontal="center" vertical="center"/>
      <protection locked="0" hidden="0"/>
    </xf>
    <xf numFmtId="202" fontId="1" fillId="4" borderId="0" xfId="0" applyNumberFormat="1" applyFont="1" applyFill="1" applyBorder="1" applyAlignment="1" applyProtection="1">
      <alignment vertical="center"/>
      <protection locked="0" hidden="0"/>
    </xf>
    <xf numFmtId="202" fontId="1" fillId="2" borderId="0" xfId="0" applyNumberFormat="1" applyFont="1" applyFill="1" applyBorder="1" applyAlignment="1" applyProtection="1">
      <alignment vertical="center"/>
      <protection locked="1" hidden="0"/>
    </xf>
    <xf numFmtId="202" fontId="1" fillId="4" borderId="0" xfId="0" applyNumberFormat="1" applyFont="1" applyFill="1" applyBorder="1" applyAlignment="1" applyProtection="1">
      <alignment vertical="center" wrapText="1"/>
      <protection locked="0" hidden="0"/>
    </xf>
    <xf numFmtId="202" fontId="1" fillId="2" borderId="0" xfId="0" applyNumberFormat="1" applyFont="1" applyFill="1" applyBorder="1" applyAlignment="1" applyProtection="1">
      <alignment vertical="center" wrapText="1"/>
      <protection locked="1" hidden="0"/>
    </xf>
  </cellXfs>
  <cellStyles count="1">
    <cellStyle name="Normal" xfId="0"/>
  </cellStyles>
  <dxfs count="9">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s>
</styleSheet>
</file>

<file path=xl/_rels/workbook.xml.rels>&#65279;<?xml version="1.0" encoding="utf-8"?><Relationships xmlns="http://schemas.openxmlformats.org/package/2006/relationships"><Relationship Type="http://schemas.openxmlformats.org/officeDocument/2006/relationships/styles" Target="/xl/styles.xml" Id="Rc3784bf8e9314709" /><Relationship Type="http://schemas.openxmlformats.org/officeDocument/2006/relationships/theme" Target="/xl/theme/theme1.xml" Id="Re834cb5f34894c8b" /><Relationship Type="http://schemas.openxmlformats.org/officeDocument/2006/relationships/sharedStrings" Target="/xl/sharedStrings.xml" Id="Rad93ab8ff2554469" /><Relationship Type="http://schemas.openxmlformats.org/officeDocument/2006/relationships/worksheet" Target="/xl/worksheets/sheet1.xml" Id="R1238fca939d6456c" /><Relationship Type="http://schemas.openxmlformats.org/officeDocument/2006/relationships/worksheet" Target="/xl/worksheets/sheet2.xml" Id="R3f249644c3a1403d" /><Relationship Type="http://schemas.openxmlformats.org/officeDocument/2006/relationships/worksheet" Target="/xl/worksheets/sheet3.xml" Id="Rd6114c63b98c4c06" /></Relationships>
</file>

<file path=xl/drawings/_rels/drawing1.xml.rels>&#65279;<?xml version="1.0" encoding="utf-8"?><Relationships xmlns="http://schemas.openxmlformats.org/package/2006/relationships"><Relationship Type="http://schemas.openxmlformats.org/officeDocument/2006/relationships/image" Target="/xl/media/image.png" Id="R3b24b7f0456d4370" /></Relationships>
</file>

<file path=xl/drawings/_rels/drawing2.xml.rels>&#65279;<?xml version="1.0" encoding="utf-8"?><Relationships xmlns="http://schemas.openxmlformats.org/package/2006/relationships"><Relationship Type="http://schemas.openxmlformats.org/officeDocument/2006/relationships/image" Target="/xl/media/image2.png" Id="R4dbb823fc9ac4cc0" /></Relationships>
</file>

<file path=xl/drawings/_rels/drawing3.xml.rels>&#65279;<?xml version="1.0" encoding="utf-8"?><Relationships xmlns="http://schemas.openxmlformats.org/package/2006/relationships"><Relationship Type="http://schemas.openxmlformats.org/officeDocument/2006/relationships/image" Target="/xl/media/image3.png" Id="Rd88c290362794537" /></Relationships>
</file>

<file path=xl/drawings/drawing1.xml><?xml version="1.0" encoding="utf-8"?>
<xdr:wsDr xmlns:xdr="http://schemas.openxmlformats.org/drawingml/2006/spreadsheetDrawing">
  <xdr:oneCellAnchor>
    <xdr:from>
      <xdr:col>13</xdr:col>
      <xdr:colOff>0</xdr:colOff>
      <xdr:row>1</xdr:row>
      <xdr:rowOff>0</xdr:rowOff>
    </xdr:from>
    <xdr:ext cx="409575" cy="409575"/>
    <xdr:pic>
      <xdr:nvPicPr>
        <xdr:cNvPr id="1" name="d62673bd-4aad-4c76-a318-18f4dfc7827e"/>
        <xdr:cNvPicPr>
          <a:picLocks xmlns:a="http://schemas.openxmlformats.org/drawingml/2006/main" noChangeAspect="1"/>
        </xdr:cNvPicPr>
      </xdr:nvPicPr>
      <xdr:blipFill>
        <a:blip xmlns:r="http://schemas.openxmlformats.org/officeDocument/2006/relationships" xmlns:a="http://schemas.openxmlformats.org/drawingml/2006/main" r:embed="R3b24b7f0456d4370"/>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11</xdr:col>
      <xdr:colOff>0</xdr:colOff>
      <xdr:row>1</xdr:row>
      <xdr:rowOff>0</xdr:rowOff>
    </xdr:from>
    <xdr:ext cx="409575" cy="409575"/>
    <xdr:pic>
      <xdr:nvPicPr>
        <xdr:cNvPr id="1" name="5d6e9d55-0e04-4231-9fb4-2127d2ea65a9"/>
        <xdr:cNvPicPr>
          <a:picLocks xmlns:a="http://schemas.openxmlformats.org/drawingml/2006/main" noChangeAspect="1"/>
        </xdr:cNvPicPr>
      </xdr:nvPicPr>
      <xdr:blipFill>
        <a:blip xmlns:r="http://schemas.openxmlformats.org/officeDocument/2006/relationships" xmlns:a="http://schemas.openxmlformats.org/drawingml/2006/main" r:embed="R4dbb823fc9ac4cc0"/>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7</xdr:col>
      <xdr:colOff>0</xdr:colOff>
      <xdr:row>1</xdr:row>
      <xdr:rowOff>0</xdr:rowOff>
    </xdr:from>
    <xdr:ext cx="409575" cy="409575"/>
    <xdr:pic>
      <xdr:nvPicPr>
        <xdr:cNvPr id="1" name="5f6d4f18-7901-43e2-be12-fd05fe9331f2"/>
        <xdr:cNvPicPr>
          <a:picLocks xmlns:a="http://schemas.openxmlformats.org/drawingml/2006/main" noChangeAspect="1"/>
        </xdr:cNvPicPr>
      </xdr:nvPicPr>
      <xdr:blipFill>
        <a:blip xmlns:r="http://schemas.openxmlformats.org/officeDocument/2006/relationships" xmlns:a="http://schemas.openxmlformats.org/drawingml/2006/main" r:embed="Rd88c290362794537"/>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82dadff30eb14fe6" /></Relationships>
</file>

<file path=xl/worksheets/_rels/sheet2.xml.rels>&#65279;<?xml version="1.0" encoding="utf-8"?><Relationships xmlns="http://schemas.openxmlformats.org/package/2006/relationships"><Relationship Type="http://schemas.openxmlformats.org/officeDocument/2006/relationships/drawing" Target="/xl/drawings/drawing2.xml" Id="R0a0ec59440414060" /></Relationships>
</file>

<file path=xl/worksheets/_rels/sheet3.xml.rels>&#65279;<?xml version="1.0" encoding="utf-8"?><Relationships xmlns="http://schemas.openxmlformats.org/package/2006/relationships"><Relationship Type="http://schemas.openxmlformats.org/officeDocument/2006/relationships/drawing" Target="/xl/drawings/drawing3.xml" Id="R41b441bdb73847c3" /></Relationships>
</file>

<file path=xl/worksheets/sheet1.xml><?xml version="1.0" encoding="utf-8"?>
<worksheet xmlns="http://schemas.openxmlformats.org/spreadsheetml/2006/main" xmlns:r="http://schemas.openxmlformats.org/officeDocument/2006/relationships">
  <sheetPr>
    <pageSetUpPr fitToPage="1"/>
  </sheetPr>
  <sheetViews>
    <sheetView showGridLines="0" workbookViewId="0" zoomScale="80">
      <pane ySplit="9" topLeftCell="A10" activePane="bottomLeft" state="frozen"/>
    </sheetView>
  </sheetViews>
  <sheetFormatPr defaultRowHeight="15"/>
  <cols>
    <col min="1" max="1" width="3" hidden="0" customWidth="1"/>
    <col min="2" max="2" width="6" hidden="0" customWidth="1"/>
    <col min="3" max="3" width="29" hidden="0" customWidth="1"/>
    <col min="4" max="4" width="34" hidden="0" customWidth="1"/>
    <col min="5" max="5" width="34" hidden="0" customWidth="1"/>
    <col min="6" max="6" width="23" hidden="0" customWidth="1"/>
    <col min="7" max="7" width="23" hidden="0" customWidth="1"/>
    <col min="8" max="8" width="17" hidden="0" customWidth="1"/>
    <col min="9" max="9" width="21" hidden="0" customWidth="1"/>
    <col min="10" max="10" width="21" hidden="0" customWidth="1"/>
    <col min="11" max="11" width="39" hidden="0" customWidth="1"/>
    <col min="12" max="12" width="21" hidden="0" customWidth="1"/>
    <col min="13" max="13" width="16" hidden="0" customWidth="1"/>
    <col min="14" max="14" width="51" hidden="0" customWidth="1"/>
    <col min="15" max="15" hidden="1"/>
    <col min="16" max="16" hidden="1"/>
  </cols>
  <sheetData>
    <row r="1" ht="23" customHeight="1">
      <c r="B1" s="33"/>
      <c r="C1" s="33"/>
      <c r="D1" s="33"/>
      <c r="E1" s="33"/>
      <c r="F1" s="33"/>
      <c r="G1" s="33"/>
      <c r="H1" s="33"/>
      <c r="I1" s="33"/>
      <c r="J1" s="33"/>
      <c r="K1" s="33"/>
      <c r="L1" s="33"/>
      <c r="M1" s="33"/>
      <c r="N1" s="33"/>
    </row>
    <row r="2" ht="25" customHeight="1">
      <c r="B2" s="34" t="str">
        <v>Qué sale, qué permanece y qué falta decidir</v>
      </c>
      <c r="C2" s="34"/>
      <c r="D2" s="34"/>
      <c r="E2" s="34"/>
      <c r="F2" s="34"/>
      <c r="G2" s="34"/>
      <c r="H2" s="34"/>
      <c r="I2" s="34"/>
      <c r="J2" s="34"/>
      <c r="K2" s="34"/>
      <c r="L2" s="34"/>
      <c r="M2" s="34"/>
      <c r="N2" s="33"/>
    </row>
    <row r="3" ht="25" customHeight="1">
      <c r="B3" s="34"/>
      <c r="C3" s="34"/>
      <c r="D3" s="34"/>
      <c r="E3" s="34"/>
      <c r="F3" s="34"/>
      <c r="G3" s="34"/>
      <c r="H3" s="34"/>
      <c r="I3" s="34"/>
      <c r="J3" s="34"/>
      <c r="K3" s="34"/>
      <c r="L3" s="34"/>
      <c r="M3" s="34"/>
      <c r="N3" s="33"/>
    </row>
    <row r="4" ht="23" customHeight="1">
      <c r="B4" s="35"/>
      <c r="C4" s="35"/>
      <c r="D4" s="35"/>
      <c r="E4" s="35"/>
      <c r="F4" s="35"/>
      <c r="G4" s="35"/>
      <c r="H4" s="35"/>
      <c r="I4" s="35"/>
      <c r="J4" s="35"/>
      <c r="K4" s="35"/>
      <c r="L4" s="35"/>
      <c r="M4" s="35"/>
      <c r="N4" s="35"/>
    </row>
    <row r="5" ht="29" customHeight="1">
      <c r="B5" s="36" t="str">
        <v>Comparamos el mismo criterio sin IVA. La variación calculable es parcial si queda cualquier pendiente. Que algo salga de nuestro precio no acredita quién lo ejecutará ni la aceptación del cambio.</v>
      </c>
      <c r="C5" s="36"/>
      <c r="D5" s="36"/>
      <c r="E5" s="36"/>
      <c r="F5" s="36"/>
      <c r="G5" s="36"/>
      <c r="H5" s="36"/>
      <c r="I5" s="36"/>
      <c r="J5" s="36"/>
      <c r="K5" s="36"/>
      <c r="L5" s="36"/>
      <c r="M5" s="36"/>
      <c r="N5" s="36"/>
    </row>
    <row r="6" ht="27" customHeight="1">
      <c r="B6" s="37" t="str">
        <v>Variación calculable</v>
      </c>
      <c r="C6" s="37"/>
      <c r="D6" s="37"/>
      <c r="E6" s="38" t="n">
        <f>IF(COUNT($L$10:$L$109)=0,"",SUM($L$10:$L$109))</f>
        <v>-20700</v>
      </c>
      <c r="F6" s="39" t="str">
        <v>Filas con pendientes</v>
      </c>
      <c r="G6" s="39"/>
      <c r="H6" s="39"/>
      <c r="I6" s="40" t="n">
        <f>COUNTIFS($P$10:$P$109,"&gt;0")</f>
        <v>2</v>
      </c>
      <c r="J6" s="41" t="str">
        <v>Variación completa</v>
      </c>
      <c r="K6" s="41"/>
      <c r="L6" s="42" t="str">
        <f>IF(COUNT($P$10:$P$109)=0,"",IF(I6&gt;0,"Pendiente",SUM($L$10:$L$109)))</f>
        <v>Pendiente</v>
      </c>
      <c r="M6" s="37"/>
      <c r="N6" s="37"/>
    </row>
    <row r="7" ht="23" customHeight="1">
      <c r="B7" s="33"/>
      <c r="C7" s="33"/>
      <c r="D7" s="33"/>
      <c r="E7" s="33"/>
      <c r="F7" s="33"/>
      <c r="G7" s="33"/>
      <c r="H7" s="33"/>
      <c r="I7" s="33"/>
      <c r="J7" s="33"/>
      <c r="K7" s="33"/>
      <c r="L7" s="33"/>
      <c r="M7" s="33"/>
      <c r="N7" s="33"/>
    </row>
    <row r="8" ht="23" customHeight="1">
      <c r="B8" s="33"/>
      <c r="C8" s="33"/>
      <c r="D8" s="33"/>
      <c r="E8" s="33"/>
      <c r="F8" s="33"/>
      <c r="G8" s="33"/>
      <c r="H8" s="33"/>
      <c r="I8" s="33"/>
      <c r="J8" s="33"/>
      <c r="K8" s="33"/>
      <c r="L8" s="33"/>
      <c r="M8" s="33"/>
      <c r="N8" s="33"/>
    </row>
    <row r="9" ht="42" customHeight="1">
      <c r="B9" s="43" t="str">
        <v>ID</v>
      </c>
      <c r="C9" s="43" t="str">
        <v>Trabajo</v>
      </c>
      <c r="D9" s="43" t="str">
        <v>Antes: alcance</v>
      </c>
      <c r="E9" s="43" t="str">
        <v>Después: alcance</v>
      </c>
      <c r="F9" s="43" t="str">
        <v>Quién lo hacía</v>
      </c>
      <c r="G9" s="43" t="str">
        <v>Quién lo hace ahora</v>
      </c>
      <c r="H9" s="43" t="str">
        <v>Estado</v>
      </c>
      <c r="I9" s="43" t="str">
        <v>Importe antes sin IVA</v>
      </c>
      <c r="J9" s="43" t="str">
        <v>Importe después sin IVA</v>
      </c>
      <c r="K9" s="43" t="str">
        <v>Documento y referencia</v>
      </c>
      <c r="L9" s="43" t="str">
        <v>Diferencia</v>
      </c>
      <c r="M9" s="43" t="str">
        <v>Semáforo</v>
      </c>
      <c r="N9" s="43" t="str">
        <v>Qué falta</v>
      </c>
    </row>
    <row r="10" ht="70" customHeight="1">
      <c r="B10" s="39" t="n">
        <v>1</v>
      </c>
      <c r="C10" s="44" t="str">
        <v>Ejemplo aproximado · climatización</v>
      </c>
      <c r="D10" s="44" t="str">
        <v>Incluida en la versión anterior</v>
      </c>
      <c r="E10" s="44" t="str">
        <v>Fuera de nuestro encargo</v>
      </c>
      <c r="F10" s="44" t="str">
        <v>Nuestro alcance previsto</v>
      </c>
      <c r="G10" s="44" t="str">
        <v>Por confirmar</v>
      </c>
      <c r="H10" s="45" t="str">
        <v>Sale</v>
      </c>
      <c r="I10" s="46" t="n">
        <v>20700</v>
      </c>
      <c r="J10" s="46" t="n">
        <v>0</v>
      </c>
      <c r="K10" s="46" t="str">
        <v>Ejemplo aproximado · cotejo de dos versiones y pendientes de alcance</v>
      </c>
      <c r="L10" s="47" t="n">
        <f>IFERROR(IF(O10=1,ROUND(J10-I10,2),""),"")</f>
        <v>-20700</v>
      </c>
      <c r="M10" s="48" t="str">
        <f>IF(NOT(ISNUMBER(P10)),"",IF(P10=2,"ROJO",IF(P10=1,"ÁMBAR","VERDE")))</f>
        <v>ÁMBAR</v>
      </c>
      <c r="N10" s="48" t="str">
        <f>IFERROR(IF(NOT(COUNTA(C10:K10)&gt;0),"",IF(OR(NOT(OR(H10="",H10="Sale",H10="Se queda",H10="Pendiente")),IF(LEN(TRIM(I10&amp;""))=0,FALSE,NOT(IF(ISNUMBER(I10),AND(ABS(I10-ROUND(I10,2))&lt;0.00000001),FALSE))),IF(LEN(TRIM(J10&amp;""))=0,FALSE,NOT(IF(ISNUMBER(J10),AND(ABS(J10-ROUND(J10,2))&lt;0.00000001),FALSE))),IF(AND(H10="Sale",ISNUMBER(J10)),J10&lt;&gt;0,FALSE)),"Revisamos opciones e importes; Sale exige después cero explícito. Los importes tienen dos decimales.",IF(O10=0,"Completamos antes, después, estado, importes y referencia. Lo desconocido no es cero.",IF(P10&gt;0,"La diferencia se conoce; falta concretar quién lo hace. Sigue pendiente en el total completo.","Alcance e importes registrados. Una salida no demuestra adjudicación a otro.")))),"Hay una entrada con error. Corregimos el dato antes de cerrar la comprobación.")</f>
        <v>La diferencia se conoce; falta concretar quién lo hace. Sigue pendiente en el total completo.</v>
      </c>
      <c r="O10" s="49" t="n">
        <f>IFERROR(IF(AND(AND(LEN(TRIM(C10&amp;""))&gt;0,TRIM(C10&amp;"")&lt;&gt;"Pendiente",TRIM(C10&amp;"")&lt;&gt;"Por confirmar",TRIM(C10&amp;"")&lt;&gt;"No consta",TRIM(C10&amp;"")&lt;&gt;"Desconocido",TRIM(C10&amp;"")&lt;&gt;"Sin confirmar",TRIM(C10&amp;"")&lt;&gt;"Por decidir",TRIM(C10&amp;"")&lt;&gt;"Por comprobar"),AND(LEN(TRIM(D10&amp;""))&gt;0,TRIM(D10&amp;"")&lt;&gt;"Pendiente",TRIM(D10&amp;"")&lt;&gt;"Por confirmar",TRIM(D10&amp;"")&lt;&gt;"No consta",TRIM(D10&amp;"")&lt;&gt;"Desconocido",TRIM(D10&amp;"")&lt;&gt;"Sin confirmar",TRIM(D10&amp;"")&lt;&gt;"Por decidir",TRIM(D10&amp;"")&lt;&gt;"Por comprobar"),AND(LEN(TRIM(E10&amp;""))&gt;0,TRIM(E10&amp;"")&lt;&gt;"Pendiente",TRIM(E10&amp;"")&lt;&gt;"Por confirmar",TRIM(E10&amp;"")&lt;&gt;"No consta",TRIM(E10&amp;"")&lt;&gt;"Desconocido",TRIM(E10&amp;"")&lt;&gt;"Sin confirmar",TRIM(E10&amp;"")&lt;&gt;"Por decidir",TRIM(E10&amp;"")&lt;&gt;"Por comprobar"),AND(LEN(TRIM(K10&amp;""))&gt;0,TRIM(K10&amp;"")&lt;&gt;"Pendiente",TRIM(K10&amp;"")&lt;&gt;"Por confirmar",TRIM(K10&amp;"")&lt;&gt;"No consta",TRIM(K10&amp;"")&lt;&gt;"Desconocido",TRIM(K10&amp;"")&lt;&gt;"Sin confirmar",TRIM(K10&amp;"")&lt;&gt;"Por decidir",TRIM(K10&amp;"")&lt;&gt;"Por comprobar"),OR(H10="Sale",H10="Se queda"),IF(ISNUMBER(I10),AND(ABS(I10-ROUND(I10,2))&lt;0.00000001),FALSE),IF(ISNUMBER(J10),AND(ABS(J10-ROUND(J10,2))&lt;0.00000001),FALSE),NOT(OR(NOT(OR(H10="",H10="Sale",H10="Se queda",H10="Pendiente")),IF(LEN(TRIM(I10&amp;""))=0,FALSE,NOT(IF(ISNUMBER(I10),AND(ABS(I10-ROUND(I10,2))&lt;0.00000001),FALSE))),IF(LEN(TRIM(J10&amp;""))=0,FALSE,NOT(IF(ISNUMBER(J10),AND(ABS(J10-ROUND(J10,2))&lt;0.00000001),FALSE))),IF(AND(H10="Sale",ISNUMBER(J10)),J10&lt;&gt;0,FALSE)))),1,0),0)</f>
        <v>1</v>
      </c>
      <c r="P10" s="49" t="n">
        <f>IF(OR(ISERROR(C10),ISERROR(D10),ISERROR(E10),ISERROR(F10),ISERROR(G10),ISERROR(H10),ISERROR(I10),ISERROR(J10),ISERROR(K10)),2,IFERROR(IF(NOT(COUNTA(C10:K10)&gt;0),"",IF(OR(NOT(OR(H10="",H10="Sale",H10="Se queda",H10="Pendiente")),IF(LEN(TRIM(I10&amp;""))=0,FALSE,NOT(IF(ISNUMBER(I10),AND(ABS(I10-ROUND(I10,2))&lt;0.00000001),FALSE))),IF(LEN(TRIM(J10&amp;""))=0,FALSE,NOT(IF(ISNUMBER(J10),AND(ABS(J10-ROUND(J10,2))&lt;0.00000001),FALSE))),IF(AND(H10="Sale",ISNUMBER(J10)),J10&lt;&gt;0,FALSE)),2,IF(AND(O10=1,AND(AND(LEN(TRIM(F10&amp;""))&gt;0,TRIM(F10&amp;"")&lt;&gt;"Pendiente",TRIM(F10&amp;"")&lt;&gt;"Por confirmar",TRIM(F10&amp;"")&lt;&gt;"No consta",TRIM(F10&amp;"")&lt;&gt;"Desconocido",TRIM(F10&amp;"")&lt;&gt;"Sin confirmar",TRIM(F10&amp;"")&lt;&gt;"Por decidir",TRIM(F10&amp;"")&lt;&gt;"Por comprobar"),AND(LEN(TRIM(G10&amp;""))&gt;0,TRIM(G10&amp;"")&lt;&gt;"Pendiente",TRIM(G10&amp;"")&lt;&gt;"Por confirmar",TRIM(G10&amp;"")&lt;&gt;"No consta",TRIM(G10&amp;"")&lt;&gt;"Desconocido",TRIM(G10&amp;"")&lt;&gt;"Sin confirmar",TRIM(G10&amp;"")&lt;&gt;"Por decidir",TRIM(G10&amp;"")&lt;&gt;"Por comprobar"),TRIM(F10)&lt;&gt;"Pendiente",TRIM(G10)&lt;&gt;"Pendiente",TRIM(F10)&lt;&gt;"Por confirmar",TRIM(G10)&lt;&gt;"Por confirmar")),0,1))),2))</f>
        <v>1</v>
      </c>
    </row>
    <row r="11" ht="70" customHeight="1">
      <c r="B11" s="39" t="n">
        <v>2</v>
      </c>
      <c r="C11" s="44" t="str">
        <v>Ejemplo aproximado · ayudas de albañilería</v>
      </c>
      <c r="D11" s="44" t="str">
        <v>Ayudas previstas para las instalaciones</v>
      </c>
      <c r="E11" s="44" t="str">
        <v>Las ayudas permanecen en el alcance</v>
      </c>
      <c r="F11" s="44" t="str">
        <v>Nuestro alcance previsto</v>
      </c>
      <c r="G11" s="44" t="str">
        <v>Nuestro alcance previsto</v>
      </c>
      <c r="H11" s="45" t="str">
        <v>Se queda</v>
      </c>
      <c r="I11" s="46" t="n">
        <v>6700</v>
      </c>
      <c r="J11" s="46" t="n">
        <v>6700</v>
      </c>
      <c r="K11" s="46" t="str">
        <v>Ejemplo aproximado · cotejo de dos versiones y pendientes de alcance</v>
      </c>
      <c r="L11" s="47" t="n">
        <f>IFERROR(IF(O11=1,ROUND(J11-I11,2),""),"")</f>
        <v>0</v>
      </c>
      <c r="M11" s="48" t="str">
        <f>IF(NOT(ISNUMBER(P11)),"",IF(P11=2,"ROJO",IF(P11=1,"ÁMBAR","VERDE")))</f>
        <v>VERDE</v>
      </c>
      <c r="N11" s="48" t="str">
        <f>IFERROR(IF(NOT(COUNTA(C11:K11)&gt;0),"",IF(OR(NOT(OR(H11="",H11="Sale",H11="Se queda",H11="Pendiente")),IF(LEN(TRIM(I11&amp;""))=0,FALSE,NOT(IF(ISNUMBER(I11),AND(ABS(I11-ROUND(I11,2))&lt;0.00000001),FALSE))),IF(LEN(TRIM(J11&amp;""))=0,FALSE,NOT(IF(ISNUMBER(J11),AND(ABS(J11-ROUND(J11,2))&lt;0.00000001),FALSE))),IF(AND(H11="Sale",ISNUMBER(J11)),J11&lt;&gt;0,FALSE)),"Revisamos opciones e importes; Sale exige después cero explícito. Los importes tienen dos decimales.",IF(O11=0,"Completamos antes, después, estado, importes y referencia. Lo desconocido no es cero.",IF(P11&gt;0,"La diferencia se conoce; falta concretar quién lo hace. Sigue pendiente en el total completo.","Alcance e importes registrados. Una salida no demuestra adjudicación a otro.")))),"Hay una entrada con error. Corregimos el dato antes de cerrar la comprobación.")</f>
        <v>Alcance e importes registrados. Una salida no demuestra adjudicación a otro.</v>
      </c>
      <c r="O11" s="49" t="n">
        <f>IFERROR(IF(AND(AND(LEN(TRIM(C11&amp;""))&gt;0,TRIM(C11&amp;"")&lt;&gt;"Pendiente",TRIM(C11&amp;"")&lt;&gt;"Por confirmar",TRIM(C11&amp;"")&lt;&gt;"No consta",TRIM(C11&amp;"")&lt;&gt;"Desconocido",TRIM(C11&amp;"")&lt;&gt;"Sin confirmar",TRIM(C11&amp;"")&lt;&gt;"Por decidir",TRIM(C11&amp;"")&lt;&gt;"Por comprobar"),AND(LEN(TRIM(D11&amp;""))&gt;0,TRIM(D11&amp;"")&lt;&gt;"Pendiente",TRIM(D11&amp;"")&lt;&gt;"Por confirmar",TRIM(D11&amp;"")&lt;&gt;"No consta",TRIM(D11&amp;"")&lt;&gt;"Desconocido",TRIM(D11&amp;"")&lt;&gt;"Sin confirmar",TRIM(D11&amp;"")&lt;&gt;"Por decidir",TRIM(D11&amp;"")&lt;&gt;"Por comprobar"),AND(LEN(TRIM(E11&amp;""))&gt;0,TRIM(E11&amp;"")&lt;&gt;"Pendiente",TRIM(E11&amp;"")&lt;&gt;"Por confirmar",TRIM(E11&amp;"")&lt;&gt;"No consta",TRIM(E11&amp;"")&lt;&gt;"Desconocido",TRIM(E11&amp;"")&lt;&gt;"Sin confirmar",TRIM(E11&amp;"")&lt;&gt;"Por decidir",TRIM(E11&amp;"")&lt;&gt;"Por comprobar"),AND(LEN(TRIM(K11&amp;""))&gt;0,TRIM(K11&amp;"")&lt;&gt;"Pendiente",TRIM(K11&amp;"")&lt;&gt;"Por confirmar",TRIM(K11&amp;"")&lt;&gt;"No consta",TRIM(K11&amp;"")&lt;&gt;"Desconocido",TRIM(K11&amp;"")&lt;&gt;"Sin confirmar",TRIM(K11&amp;"")&lt;&gt;"Por decidir",TRIM(K11&amp;"")&lt;&gt;"Por comprobar"),OR(H11="Sale",H11="Se queda"),IF(ISNUMBER(I11),AND(ABS(I11-ROUND(I11,2))&lt;0.00000001),FALSE),IF(ISNUMBER(J11),AND(ABS(J11-ROUND(J11,2))&lt;0.00000001),FALSE),NOT(OR(NOT(OR(H11="",H11="Sale",H11="Se queda",H11="Pendiente")),IF(LEN(TRIM(I11&amp;""))=0,FALSE,NOT(IF(ISNUMBER(I11),AND(ABS(I11-ROUND(I11,2))&lt;0.00000001),FALSE))),IF(LEN(TRIM(J11&amp;""))=0,FALSE,NOT(IF(ISNUMBER(J11),AND(ABS(J11-ROUND(J11,2))&lt;0.00000001),FALSE))),IF(AND(H11="Sale",ISNUMBER(J11)),J11&lt;&gt;0,FALSE)))),1,0),0)</f>
        <v>1</v>
      </c>
      <c r="P11" s="49" t="n">
        <f>IF(OR(ISERROR(C11),ISERROR(D11),ISERROR(E11),ISERROR(F11),ISERROR(G11),ISERROR(H11),ISERROR(I11),ISERROR(J11),ISERROR(K11)),2,IFERROR(IF(NOT(COUNTA(C11:K11)&gt;0),"",IF(OR(NOT(OR(H11="",H11="Sale",H11="Se queda",H11="Pendiente")),IF(LEN(TRIM(I11&amp;""))=0,FALSE,NOT(IF(ISNUMBER(I11),AND(ABS(I11-ROUND(I11,2))&lt;0.00000001),FALSE))),IF(LEN(TRIM(J11&amp;""))=0,FALSE,NOT(IF(ISNUMBER(J11),AND(ABS(J11-ROUND(J11,2))&lt;0.00000001),FALSE))),IF(AND(H11="Sale",ISNUMBER(J11)),J11&lt;&gt;0,FALSE)),2,IF(AND(O11=1,AND(AND(LEN(TRIM(F11&amp;""))&gt;0,TRIM(F11&amp;"")&lt;&gt;"Pendiente",TRIM(F11&amp;"")&lt;&gt;"Por confirmar",TRIM(F11&amp;"")&lt;&gt;"No consta",TRIM(F11&amp;"")&lt;&gt;"Desconocido",TRIM(F11&amp;"")&lt;&gt;"Sin confirmar",TRIM(F11&amp;"")&lt;&gt;"Por decidir",TRIM(F11&amp;"")&lt;&gt;"Por comprobar"),AND(LEN(TRIM(G11&amp;""))&gt;0,TRIM(G11&amp;"")&lt;&gt;"Pendiente",TRIM(G11&amp;"")&lt;&gt;"Por confirmar",TRIM(G11&amp;"")&lt;&gt;"No consta",TRIM(G11&amp;"")&lt;&gt;"Desconocido",TRIM(G11&amp;"")&lt;&gt;"Sin confirmar",TRIM(G11&amp;"")&lt;&gt;"Por decidir",TRIM(G11&amp;"")&lt;&gt;"Por comprobar"),TRIM(F11)&lt;&gt;"Pendiente",TRIM(G11)&lt;&gt;"Pendiente",TRIM(F11)&lt;&gt;"Por confirmar",TRIM(G11)&lt;&gt;"Por confirmar")),0,1))),2))</f>
        <v>0</v>
      </c>
    </row>
    <row r="12" ht="70" customHeight="1">
      <c r="B12" s="39" t="n">
        <v>3</v>
      </c>
      <c r="C12" s="44" t="str">
        <v>Ejemplo aproximado · aparatos sanitarios</v>
      </c>
      <c r="D12" s="44" t="str">
        <v>Aparatos y montaje previstos</v>
      </c>
      <c r="E12" s="44" t="str">
        <v>Falta confirmar qué se mantiene</v>
      </c>
      <c r="F12" s="44" t="str">
        <v>Nuestro alcance previsto</v>
      </c>
      <c r="G12" s="44" t="str">
        <v>Por confirmar</v>
      </c>
      <c r="H12" s="45" t="str">
        <v>Pendiente</v>
      </c>
      <c r="I12" s="46" t="n">
        <v>11900</v>
      </c>
      <c r="J12" s="46"/>
      <c r="K12" s="46" t="str">
        <v>Ejemplo aproximado · cotejo de dos versiones y pendientes de alcance</v>
      </c>
      <c r="L12" s="47">
        <f>IFERROR(IF(O12=1,ROUND(J12-I12,2),""),"")</f>
      </c>
      <c r="M12" s="48" t="str">
        <f>IF(NOT(ISNUMBER(P12)),"",IF(P12=2,"ROJO",IF(P12=1,"ÁMBAR","VERDE")))</f>
        <v>ÁMBAR</v>
      </c>
      <c r="N12" s="48" t="str">
        <f>IFERROR(IF(NOT(COUNTA(C12:K12)&gt;0),"",IF(OR(NOT(OR(H12="",H12="Sale",H12="Se queda",H12="Pendiente")),IF(LEN(TRIM(I12&amp;""))=0,FALSE,NOT(IF(ISNUMBER(I12),AND(ABS(I12-ROUND(I12,2))&lt;0.00000001),FALSE))),IF(LEN(TRIM(J12&amp;""))=0,FALSE,NOT(IF(ISNUMBER(J12),AND(ABS(J12-ROUND(J12,2))&lt;0.00000001),FALSE))),IF(AND(H12="Sale",ISNUMBER(J12)),J12&lt;&gt;0,FALSE)),"Revisamos opciones e importes; Sale exige después cero explícito. Los importes tienen dos decimales.",IF(O12=0,"Completamos antes, después, estado, importes y referencia. Lo desconocido no es cero.",IF(P12&gt;0,"La diferencia se conoce; falta concretar quién lo hace. Sigue pendiente en el total completo.","Alcance e importes registrados. Una salida no demuestra adjudicación a otro.")))),"Hay una entrada con error. Corregimos el dato antes de cerrar la comprobación.")</f>
        <v>Completamos antes, después, estado, importes y referencia. Lo desconocido no es cero.</v>
      </c>
      <c r="O12" s="49" t="n">
        <f>IFERROR(IF(AND(AND(LEN(TRIM(C12&amp;""))&gt;0,TRIM(C12&amp;"")&lt;&gt;"Pendiente",TRIM(C12&amp;"")&lt;&gt;"Por confirmar",TRIM(C12&amp;"")&lt;&gt;"No consta",TRIM(C12&amp;"")&lt;&gt;"Desconocido",TRIM(C12&amp;"")&lt;&gt;"Sin confirmar",TRIM(C12&amp;"")&lt;&gt;"Por decidir",TRIM(C12&amp;"")&lt;&gt;"Por comprobar"),AND(LEN(TRIM(D12&amp;""))&gt;0,TRIM(D12&amp;"")&lt;&gt;"Pendiente",TRIM(D12&amp;"")&lt;&gt;"Por confirmar",TRIM(D12&amp;"")&lt;&gt;"No consta",TRIM(D12&amp;"")&lt;&gt;"Desconocido",TRIM(D12&amp;"")&lt;&gt;"Sin confirmar",TRIM(D12&amp;"")&lt;&gt;"Por decidir",TRIM(D12&amp;"")&lt;&gt;"Por comprobar"),AND(LEN(TRIM(E12&amp;""))&gt;0,TRIM(E12&amp;"")&lt;&gt;"Pendiente",TRIM(E12&amp;"")&lt;&gt;"Por confirmar",TRIM(E12&amp;"")&lt;&gt;"No consta",TRIM(E12&amp;"")&lt;&gt;"Desconocido",TRIM(E12&amp;"")&lt;&gt;"Sin confirmar",TRIM(E12&amp;"")&lt;&gt;"Por decidir",TRIM(E12&amp;"")&lt;&gt;"Por comprobar"),AND(LEN(TRIM(K12&amp;""))&gt;0,TRIM(K12&amp;"")&lt;&gt;"Pendiente",TRIM(K12&amp;"")&lt;&gt;"Por confirmar",TRIM(K12&amp;"")&lt;&gt;"No consta",TRIM(K12&amp;"")&lt;&gt;"Desconocido",TRIM(K12&amp;"")&lt;&gt;"Sin confirmar",TRIM(K12&amp;"")&lt;&gt;"Por decidir",TRIM(K12&amp;"")&lt;&gt;"Por comprobar"),OR(H12="Sale",H12="Se queda"),IF(ISNUMBER(I12),AND(ABS(I12-ROUND(I12,2))&lt;0.00000001),FALSE),IF(ISNUMBER(J12),AND(ABS(J12-ROUND(J12,2))&lt;0.00000001),FALSE),NOT(OR(NOT(OR(H12="",H12="Sale",H12="Se queda",H12="Pendiente")),IF(LEN(TRIM(I12&amp;""))=0,FALSE,NOT(IF(ISNUMBER(I12),AND(ABS(I12-ROUND(I12,2))&lt;0.00000001),FALSE))),IF(LEN(TRIM(J12&amp;""))=0,FALSE,NOT(IF(ISNUMBER(J12),AND(ABS(J12-ROUND(J12,2))&lt;0.00000001),FALSE))),IF(AND(H12="Sale",ISNUMBER(J12)),J12&lt;&gt;0,FALSE)))),1,0),0)</f>
        <v>0</v>
      </c>
      <c r="P12" s="49" t="n">
        <f>IF(OR(ISERROR(C12),ISERROR(D12),ISERROR(E12),ISERROR(F12),ISERROR(G12),ISERROR(H12),ISERROR(I12),ISERROR(J12),ISERROR(K12)),2,IFERROR(IF(NOT(COUNTA(C12:K12)&gt;0),"",IF(OR(NOT(OR(H12="",H12="Sale",H12="Se queda",H12="Pendiente")),IF(LEN(TRIM(I12&amp;""))=0,FALSE,NOT(IF(ISNUMBER(I12),AND(ABS(I12-ROUND(I12,2))&lt;0.00000001),FALSE))),IF(LEN(TRIM(J12&amp;""))=0,FALSE,NOT(IF(ISNUMBER(J12),AND(ABS(J12-ROUND(J12,2))&lt;0.00000001),FALSE))),IF(AND(H12="Sale",ISNUMBER(J12)),J12&lt;&gt;0,FALSE)),2,IF(AND(O12=1,AND(AND(LEN(TRIM(F12&amp;""))&gt;0,TRIM(F12&amp;"")&lt;&gt;"Pendiente",TRIM(F12&amp;"")&lt;&gt;"Por confirmar",TRIM(F12&amp;"")&lt;&gt;"No consta",TRIM(F12&amp;"")&lt;&gt;"Desconocido",TRIM(F12&amp;"")&lt;&gt;"Sin confirmar",TRIM(F12&amp;"")&lt;&gt;"Por decidir",TRIM(F12&amp;"")&lt;&gt;"Por comprobar"),AND(LEN(TRIM(G12&amp;""))&gt;0,TRIM(G12&amp;"")&lt;&gt;"Pendiente",TRIM(G12&amp;"")&lt;&gt;"Por confirmar",TRIM(G12&amp;"")&lt;&gt;"No consta",TRIM(G12&amp;"")&lt;&gt;"Desconocido",TRIM(G12&amp;"")&lt;&gt;"Sin confirmar",TRIM(G12&amp;"")&lt;&gt;"Por decidir",TRIM(G12&amp;"")&lt;&gt;"Por comprobar"),TRIM(F12)&lt;&gt;"Pendiente",TRIM(G12)&lt;&gt;"Pendiente",TRIM(F12)&lt;&gt;"Por confirmar",TRIM(G12)&lt;&gt;"Por confirmar")),0,1))),2))</f>
        <v>1</v>
      </c>
    </row>
    <row r="13" ht="70" customHeight="1">
      <c r="B13" s="39" t="n">
        <v>4</v>
      </c>
      <c r="C13" s="44"/>
      <c r="D13" s="44"/>
      <c r="E13" s="44"/>
      <c r="F13" s="44"/>
      <c r="G13" s="44"/>
      <c r="H13" s="45"/>
      <c r="I13" s="46"/>
      <c r="J13" s="46"/>
      <c r="K13" s="46"/>
      <c r="L13" s="47">
        <f>IFERROR(IF(O13=1,ROUND(J13-I13,2),""),"")</f>
      </c>
      <c r="M13" s="48">
        <f>IF(NOT(ISNUMBER(P13)),"",IF(P13=2,"ROJO",IF(P13=1,"ÁMBAR","VERDE")))</f>
      </c>
      <c r="N13" s="48">
        <f>IFERROR(IF(NOT(COUNTA(C13:K13)&gt;0),"",IF(OR(NOT(OR(H13="",H13="Sale",H13="Se queda",H13="Pendiente")),IF(LEN(TRIM(I13&amp;""))=0,FALSE,NOT(IF(ISNUMBER(I13),AND(ABS(I13-ROUND(I13,2))&lt;0.00000001),FALSE))),IF(LEN(TRIM(J13&amp;""))=0,FALSE,NOT(IF(ISNUMBER(J13),AND(ABS(J13-ROUND(J13,2))&lt;0.00000001),FALSE))),IF(AND(H13="Sale",ISNUMBER(J13)),J13&lt;&gt;0,FALSE)),"Revisamos opciones e importes; Sale exige después cero explícito. Los importes tienen dos decimales.",IF(O13=0,"Completamos antes, después, estado, importes y referencia. Lo desconocido no es cero.",IF(P13&gt;0,"La diferencia se conoce; falta concretar quién lo hace. Sigue pendiente en el total completo.","Alcance e importes registrados. Una salida no demuestra adjudicación a otro.")))),"Hay una entrada con error. Corregimos el dato antes de cerrar la comprobación.")</f>
      </c>
      <c r="O13" s="49" t="n">
        <f>IFERROR(IF(AND(AND(LEN(TRIM(C13&amp;""))&gt;0,TRIM(C13&amp;"")&lt;&gt;"Pendiente",TRIM(C13&amp;"")&lt;&gt;"Por confirmar",TRIM(C13&amp;"")&lt;&gt;"No consta",TRIM(C13&amp;"")&lt;&gt;"Desconocido",TRIM(C13&amp;"")&lt;&gt;"Sin confirmar",TRIM(C13&amp;"")&lt;&gt;"Por decidir",TRIM(C13&amp;"")&lt;&gt;"Por comprobar"),AND(LEN(TRIM(D13&amp;""))&gt;0,TRIM(D13&amp;"")&lt;&gt;"Pendiente",TRIM(D13&amp;"")&lt;&gt;"Por confirmar",TRIM(D13&amp;"")&lt;&gt;"No consta",TRIM(D13&amp;"")&lt;&gt;"Desconocido",TRIM(D13&amp;"")&lt;&gt;"Sin confirmar",TRIM(D13&amp;"")&lt;&gt;"Por decidir",TRIM(D13&amp;"")&lt;&gt;"Por comprobar"),AND(LEN(TRIM(E13&amp;""))&gt;0,TRIM(E13&amp;"")&lt;&gt;"Pendiente",TRIM(E13&amp;"")&lt;&gt;"Por confirmar",TRIM(E13&amp;"")&lt;&gt;"No consta",TRIM(E13&amp;"")&lt;&gt;"Desconocido",TRIM(E13&amp;"")&lt;&gt;"Sin confirmar",TRIM(E13&amp;"")&lt;&gt;"Por decidir",TRIM(E13&amp;"")&lt;&gt;"Por comprobar"),AND(LEN(TRIM(K13&amp;""))&gt;0,TRIM(K13&amp;"")&lt;&gt;"Pendiente",TRIM(K13&amp;"")&lt;&gt;"Por confirmar",TRIM(K13&amp;"")&lt;&gt;"No consta",TRIM(K13&amp;"")&lt;&gt;"Desconocido",TRIM(K13&amp;"")&lt;&gt;"Sin confirmar",TRIM(K13&amp;"")&lt;&gt;"Por decidir",TRIM(K13&amp;"")&lt;&gt;"Por comprobar"),OR(H13="Sale",H13="Se queda"),IF(ISNUMBER(I13),AND(ABS(I13-ROUND(I13,2))&lt;0.00000001),FALSE),IF(ISNUMBER(J13),AND(ABS(J13-ROUND(J13,2))&lt;0.00000001),FALSE),NOT(OR(NOT(OR(H13="",H13="Sale",H13="Se queda",H13="Pendiente")),IF(LEN(TRIM(I13&amp;""))=0,FALSE,NOT(IF(ISNUMBER(I13),AND(ABS(I13-ROUND(I13,2))&lt;0.00000001),FALSE))),IF(LEN(TRIM(J13&amp;""))=0,FALSE,NOT(IF(ISNUMBER(J13),AND(ABS(J13-ROUND(J13,2))&lt;0.00000001),FALSE))),IF(AND(H13="Sale",ISNUMBER(J13)),J13&lt;&gt;0,FALSE)))),1,0),0)</f>
        <v>0</v>
      </c>
      <c r="P13" s="49">
        <f>IF(OR(ISERROR(C13),ISERROR(D13),ISERROR(E13),ISERROR(F13),ISERROR(G13),ISERROR(H13),ISERROR(I13),ISERROR(J13),ISERROR(K13)),2,IFERROR(IF(NOT(COUNTA(C13:K13)&gt;0),"",IF(OR(NOT(OR(H13="",H13="Sale",H13="Se queda",H13="Pendiente")),IF(LEN(TRIM(I13&amp;""))=0,FALSE,NOT(IF(ISNUMBER(I13),AND(ABS(I13-ROUND(I13,2))&lt;0.00000001),FALSE))),IF(LEN(TRIM(J13&amp;""))=0,FALSE,NOT(IF(ISNUMBER(J13),AND(ABS(J13-ROUND(J13,2))&lt;0.00000001),FALSE))),IF(AND(H13="Sale",ISNUMBER(J13)),J13&lt;&gt;0,FALSE)),2,IF(AND(O13=1,AND(AND(LEN(TRIM(F13&amp;""))&gt;0,TRIM(F13&amp;"")&lt;&gt;"Pendiente",TRIM(F13&amp;"")&lt;&gt;"Por confirmar",TRIM(F13&amp;"")&lt;&gt;"No consta",TRIM(F13&amp;"")&lt;&gt;"Desconocido",TRIM(F13&amp;"")&lt;&gt;"Sin confirmar",TRIM(F13&amp;"")&lt;&gt;"Por decidir",TRIM(F13&amp;"")&lt;&gt;"Por comprobar"),AND(LEN(TRIM(G13&amp;""))&gt;0,TRIM(G13&amp;"")&lt;&gt;"Pendiente",TRIM(G13&amp;"")&lt;&gt;"Por confirmar",TRIM(G13&amp;"")&lt;&gt;"No consta",TRIM(G13&amp;"")&lt;&gt;"Desconocido",TRIM(G13&amp;"")&lt;&gt;"Sin confirmar",TRIM(G13&amp;"")&lt;&gt;"Por decidir",TRIM(G13&amp;"")&lt;&gt;"Por comprobar"),TRIM(F13)&lt;&gt;"Pendiente",TRIM(G13)&lt;&gt;"Pendiente",TRIM(F13)&lt;&gt;"Por confirmar",TRIM(G13)&lt;&gt;"Por confirmar")),0,1))),2))</f>
      </c>
    </row>
    <row r="14" ht="70" customHeight="1">
      <c r="B14" s="39" t="n">
        <v>5</v>
      </c>
      <c r="C14" s="44"/>
      <c r="D14" s="44"/>
      <c r="E14" s="44"/>
      <c r="F14" s="44"/>
      <c r="G14" s="44"/>
      <c r="H14" s="45"/>
      <c r="I14" s="46"/>
      <c r="J14" s="46"/>
      <c r="K14" s="46"/>
      <c r="L14" s="47">
        <f>IFERROR(IF(O14=1,ROUND(J14-I14,2),""),"")</f>
      </c>
      <c r="M14" s="48">
        <f>IF(NOT(ISNUMBER(P14)),"",IF(P14=2,"ROJO",IF(P14=1,"ÁMBAR","VERDE")))</f>
      </c>
      <c r="N14" s="48">
        <f>IFERROR(IF(NOT(COUNTA(C14:K14)&gt;0),"",IF(OR(NOT(OR(H14="",H14="Sale",H14="Se queda",H14="Pendiente")),IF(LEN(TRIM(I14&amp;""))=0,FALSE,NOT(IF(ISNUMBER(I14),AND(ABS(I14-ROUND(I14,2))&lt;0.00000001),FALSE))),IF(LEN(TRIM(J14&amp;""))=0,FALSE,NOT(IF(ISNUMBER(J14),AND(ABS(J14-ROUND(J14,2))&lt;0.00000001),FALSE))),IF(AND(H14="Sale",ISNUMBER(J14)),J14&lt;&gt;0,FALSE)),"Revisamos opciones e importes; Sale exige después cero explícito. Los importes tienen dos decimales.",IF(O14=0,"Completamos antes, después, estado, importes y referencia. Lo desconocido no es cero.",IF(P14&gt;0,"La diferencia se conoce; falta concretar quién lo hace. Sigue pendiente en el total completo.","Alcance e importes registrados. Una salida no demuestra adjudicación a otro.")))),"Hay una entrada con error. Corregimos el dato antes de cerrar la comprobación.")</f>
      </c>
      <c r="O14" s="49" t="n">
        <f>IFERROR(IF(AND(AND(LEN(TRIM(C14&amp;""))&gt;0,TRIM(C14&amp;"")&lt;&gt;"Pendiente",TRIM(C14&amp;"")&lt;&gt;"Por confirmar",TRIM(C14&amp;"")&lt;&gt;"No consta",TRIM(C14&amp;"")&lt;&gt;"Desconocido",TRIM(C14&amp;"")&lt;&gt;"Sin confirmar",TRIM(C14&amp;"")&lt;&gt;"Por decidir",TRIM(C14&amp;"")&lt;&gt;"Por comprobar"),AND(LEN(TRIM(D14&amp;""))&gt;0,TRIM(D14&amp;"")&lt;&gt;"Pendiente",TRIM(D14&amp;"")&lt;&gt;"Por confirmar",TRIM(D14&amp;"")&lt;&gt;"No consta",TRIM(D14&amp;"")&lt;&gt;"Desconocido",TRIM(D14&amp;"")&lt;&gt;"Sin confirmar",TRIM(D14&amp;"")&lt;&gt;"Por decidir",TRIM(D14&amp;"")&lt;&gt;"Por comprobar"),AND(LEN(TRIM(E14&amp;""))&gt;0,TRIM(E14&amp;"")&lt;&gt;"Pendiente",TRIM(E14&amp;"")&lt;&gt;"Por confirmar",TRIM(E14&amp;"")&lt;&gt;"No consta",TRIM(E14&amp;"")&lt;&gt;"Desconocido",TRIM(E14&amp;"")&lt;&gt;"Sin confirmar",TRIM(E14&amp;"")&lt;&gt;"Por decidir",TRIM(E14&amp;"")&lt;&gt;"Por comprobar"),AND(LEN(TRIM(K14&amp;""))&gt;0,TRIM(K14&amp;"")&lt;&gt;"Pendiente",TRIM(K14&amp;"")&lt;&gt;"Por confirmar",TRIM(K14&amp;"")&lt;&gt;"No consta",TRIM(K14&amp;"")&lt;&gt;"Desconocido",TRIM(K14&amp;"")&lt;&gt;"Sin confirmar",TRIM(K14&amp;"")&lt;&gt;"Por decidir",TRIM(K14&amp;"")&lt;&gt;"Por comprobar"),OR(H14="Sale",H14="Se queda"),IF(ISNUMBER(I14),AND(ABS(I14-ROUND(I14,2))&lt;0.00000001),FALSE),IF(ISNUMBER(J14),AND(ABS(J14-ROUND(J14,2))&lt;0.00000001),FALSE),NOT(OR(NOT(OR(H14="",H14="Sale",H14="Se queda",H14="Pendiente")),IF(LEN(TRIM(I14&amp;""))=0,FALSE,NOT(IF(ISNUMBER(I14),AND(ABS(I14-ROUND(I14,2))&lt;0.00000001),FALSE))),IF(LEN(TRIM(J14&amp;""))=0,FALSE,NOT(IF(ISNUMBER(J14),AND(ABS(J14-ROUND(J14,2))&lt;0.00000001),FALSE))),IF(AND(H14="Sale",ISNUMBER(J14)),J14&lt;&gt;0,FALSE)))),1,0),0)</f>
        <v>0</v>
      </c>
      <c r="P14" s="49">
        <f>IF(OR(ISERROR(C14),ISERROR(D14),ISERROR(E14),ISERROR(F14),ISERROR(G14),ISERROR(H14),ISERROR(I14),ISERROR(J14),ISERROR(K14)),2,IFERROR(IF(NOT(COUNTA(C14:K14)&gt;0),"",IF(OR(NOT(OR(H14="",H14="Sale",H14="Se queda",H14="Pendiente")),IF(LEN(TRIM(I14&amp;""))=0,FALSE,NOT(IF(ISNUMBER(I14),AND(ABS(I14-ROUND(I14,2))&lt;0.00000001),FALSE))),IF(LEN(TRIM(J14&amp;""))=0,FALSE,NOT(IF(ISNUMBER(J14),AND(ABS(J14-ROUND(J14,2))&lt;0.00000001),FALSE))),IF(AND(H14="Sale",ISNUMBER(J14)),J14&lt;&gt;0,FALSE)),2,IF(AND(O14=1,AND(AND(LEN(TRIM(F14&amp;""))&gt;0,TRIM(F14&amp;"")&lt;&gt;"Pendiente",TRIM(F14&amp;"")&lt;&gt;"Por confirmar",TRIM(F14&amp;"")&lt;&gt;"No consta",TRIM(F14&amp;"")&lt;&gt;"Desconocido",TRIM(F14&amp;"")&lt;&gt;"Sin confirmar",TRIM(F14&amp;"")&lt;&gt;"Por decidir",TRIM(F14&amp;"")&lt;&gt;"Por comprobar"),AND(LEN(TRIM(G14&amp;""))&gt;0,TRIM(G14&amp;"")&lt;&gt;"Pendiente",TRIM(G14&amp;"")&lt;&gt;"Por confirmar",TRIM(G14&amp;"")&lt;&gt;"No consta",TRIM(G14&amp;"")&lt;&gt;"Desconocido",TRIM(G14&amp;"")&lt;&gt;"Sin confirmar",TRIM(G14&amp;"")&lt;&gt;"Por decidir",TRIM(G14&amp;"")&lt;&gt;"Por comprobar"),TRIM(F14)&lt;&gt;"Pendiente",TRIM(G14)&lt;&gt;"Pendiente",TRIM(F14)&lt;&gt;"Por confirmar",TRIM(G14)&lt;&gt;"Por confirmar")),0,1))),2))</f>
      </c>
    </row>
    <row r="15" ht="70" customHeight="1">
      <c r="B15" s="39" t="n">
        <v>6</v>
      </c>
      <c r="C15" s="44"/>
      <c r="D15" s="44"/>
      <c r="E15" s="44"/>
      <c r="F15" s="44"/>
      <c r="G15" s="44"/>
      <c r="H15" s="45"/>
      <c r="I15" s="46"/>
      <c r="J15" s="46"/>
      <c r="K15" s="46"/>
      <c r="L15" s="47">
        <f>IFERROR(IF(O15=1,ROUND(J15-I15,2),""),"")</f>
      </c>
      <c r="M15" s="48">
        <f>IF(NOT(ISNUMBER(P15)),"",IF(P15=2,"ROJO",IF(P15=1,"ÁMBAR","VERDE")))</f>
      </c>
      <c r="N15" s="48">
        <f>IFERROR(IF(NOT(COUNTA(C15:K15)&gt;0),"",IF(OR(NOT(OR(H15="",H15="Sale",H15="Se queda",H15="Pendiente")),IF(LEN(TRIM(I15&amp;""))=0,FALSE,NOT(IF(ISNUMBER(I15),AND(ABS(I15-ROUND(I15,2))&lt;0.00000001),FALSE))),IF(LEN(TRIM(J15&amp;""))=0,FALSE,NOT(IF(ISNUMBER(J15),AND(ABS(J15-ROUND(J15,2))&lt;0.00000001),FALSE))),IF(AND(H15="Sale",ISNUMBER(J15)),J15&lt;&gt;0,FALSE)),"Revisamos opciones e importes; Sale exige después cero explícito. Los importes tienen dos decimales.",IF(O15=0,"Completamos antes, después, estado, importes y referencia. Lo desconocido no es cero.",IF(P15&gt;0,"La diferencia se conoce; falta concretar quién lo hace. Sigue pendiente en el total completo.","Alcance e importes registrados. Una salida no demuestra adjudicación a otro.")))),"Hay una entrada con error. Corregimos el dato antes de cerrar la comprobación.")</f>
      </c>
      <c r="O15" s="49" t="n">
        <f>IFERROR(IF(AND(AND(LEN(TRIM(C15&amp;""))&gt;0,TRIM(C15&amp;"")&lt;&gt;"Pendiente",TRIM(C15&amp;"")&lt;&gt;"Por confirmar",TRIM(C15&amp;"")&lt;&gt;"No consta",TRIM(C15&amp;"")&lt;&gt;"Desconocido",TRIM(C15&amp;"")&lt;&gt;"Sin confirmar",TRIM(C15&amp;"")&lt;&gt;"Por decidir",TRIM(C15&amp;"")&lt;&gt;"Por comprobar"),AND(LEN(TRIM(D15&amp;""))&gt;0,TRIM(D15&amp;"")&lt;&gt;"Pendiente",TRIM(D15&amp;"")&lt;&gt;"Por confirmar",TRIM(D15&amp;"")&lt;&gt;"No consta",TRIM(D15&amp;"")&lt;&gt;"Desconocido",TRIM(D15&amp;"")&lt;&gt;"Sin confirmar",TRIM(D15&amp;"")&lt;&gt;"Por decidir",TRIM(D15&amp;"")&lt;&gt;"Por comprobar"),AND(LEN(TRIM(E15&amp;""))&gt;0,TRIM(E15&amp;"")&lt;&gt;"Pendiente",TRIM(E15&amp;"")&lt;&gt;"Por confirmar",TRIM(E15&amp;"")&lt;&gt;"No consta",TRIM(E15&amp;"")&lt;&gt;"Desconocido",TRIM(E15&amp;"")&lt;&gt;"Sin confirmar",TRIM(E15&amp;"")&lt;&gt;"Por decidir",TRIM(E15&amp;"")&lt;&gt;"Por comprobar"),AND(LEN(TRIM(K15&amp;""))&gt;0,TRIM(K15&amp;"")&lt;&gt;"Pendiente",TRIM(K15&amp;"")&lt;&gt;"Por confirmar",TRIM(K15&amp;"")&lt;&gt;"No consta",TRIM(K15&amp;"")&lt;&gt;"Desconocido",TRIM(K15&amp;"")&lt;&gt;"Sin confirmar",TRIM(K15&amp;"")&lt;&gt;"Por decidir",TRIM(K15&amp;"")&lt;&gt;"Por comprobar"),OR(H15="Sale",H15="Se queda"),IF(ISNUMBER(I15),AND(ABS(I15-ROUND(I15,2))&lt;0.00000001),FALSE),IF(ISNUMBER(J15),AND(ABS(J15-ROUND(J15,2))&lt;0.00000001),FALSE),NOT(OR(NOT(OR(H15="",H15="Sale",H15="Se queda",H15="Pendiente")),IF(LEN(TRIM(I15&amp;""))=0,FALSE,NOT(IF(ISNUMBER(I15),AND(ABS(I15-ROUND(I15,2))&lt;0.00000001),FALSE))),IF(LEN(TRIM(J15&amp;""))=0,FALSE,NOT(IF(ISNUMBER(J15),AND(ABS(J15-ROUND(J15,2))&lt;0.00000001),FALSE))),IF(AND(H15="Sale",ISNUMBER(J15)),J15&lt;&gt;0,FALSE)))),1,0),0)</f>
        <v>0</v>
      </c>
      <c r="P15" s="49">
        <f>IF(OR(ISERROR(C15),ISERROR(D15),ISERROR(E15),ISERROR(F15),ISERROR(G15),ISERROR(H15),ISERROR(I15),ISERROR(J15),ISERROR(K15)),2,IFERROR(IF(NOT(COUNTA(C15:K15)&gt;0),"",IF(OR(NOT(OR(H15="",H15="Sale",H15="Se queda",H15="Pendiente")),IF(LEN(TRIM(I15&amp;""))=0,FALSE,NOT(IF(ISNUMBER(I15),AND(ABS(I15-ROUND(I15,2))&lt;0.00000001),FALSE))),IF(LEN(TRIM(J15&amp;""))=0,FALSE,NOT(IF(ISNUMBER(J15),AND(ABS(J15-ROUND(J15,2))&lt;0.00000001),FALSE))),IF(AND(H15="Sale",ISNUMBER(J15)),J15&lt;&gt;0,FALSE)),2,IF(AND(O15=1,AND(AND(LEN(TRIM(F15&amp;""))&gt;0,TRIM(F15&amp;"")&lt;&gt;"Pendiente",TRIM(F15&amp;"")&lt;&gt;"Por confirmar",TRIM(F15&amp;"")&lt;&gt;"No consta",TRIM(F15&amp;"")&lt;&gt;"Desconocido",TRIM(F15&amp;"")&lt;&gt;"Sin confirmar",TRIM(F15&amp;"")&lt;&gt;"Por decidir",TRIM(F15&amp;"")&lt;&gt;"Por comprobar"),AND(LEN(TRIM(G15&amp;""))&gt;0,TRIM(G15&amp;"")&lt;&gt;"Pendiente",TRIM(G15&amp;"")&lt;&gt;"Por confirmar",TRIM(G15&amp;"")&lt;&gt;"No consta",TRIM(G15&amp;"")&lt;&gt;"Desconocido",TRIM(G15&amp;"")&lt;&gt;"Sin confirmar",TRIM(G15&amp;"")&lt;&gt;"Por decidir",TRIM(G15&amp;"")&lt;&gt;"Por comprobar"),TRIM(F15)&lt;&gt;"Pendiente",TRIM(G15)&lt;&gt;"Pendiente",TRIM(F15)&lt;&gt;"Por confirmar",TRIM(G15)&lt;&gt;"Por confirmar")),0,1))),2))</f>
      </c>
    </row>
    <row r="16" ht="70" customHeight="1">
      <c r="B16" s="39" t="n">
        <v>7</v>
      </c>
      <c r="C16" s="44"/>
      <c r="D16" s="44"/>
      <c r="E16" s="44"/>
      <c r="F16" s="44"/>
      <c r="G16" s="44"/>
      <c r="H16" s="45"/>
      <c r="I16" s="46"/>
      <c r="J16" s="46"/>
      <c r="K16" s="46"/>
      <c r="L16" s="47">
        <f>IFERROR(IF(O16=1,ROUND(J16-I16,2),""),"")</f>
      </c>
      <c r="M16" s="48">
        <f>IF(NOT(ISNUMBER(P16)),"",IF(P16=2,"ROJO",IF(P16=1,"ÁMBAR","VERDE")))</f>
      </c>
      <c r="N16" s="48">
        <f>IFERROR(IF(NOT(COUNTA(C16:K16)&gt;0),"",IF(OR(NOT(OR(H16="",H16="Sale",H16="Se queda",H16="Pendiente")),IF(LEN(TRIM(I16&amp;""))=0,FALSE,NOT(IF(ISNUMBER(I16),AND(ABS(I16-ROUND(I16,2))&lt;0.00000001),FALSE))),IF(LEN(TRIM(J16&amp;""))=0,FALSE,NOT(IF(ISNUMBER(J16),AND(ABS(J16-ROUND(J16,2))&lt;0.00000001),FALSE))),IF(AND(H16="Sale",ISNUMBER(J16)),J16&lt;&gt;0,FALSE)),"Revisamos opciones e importes; Sale exige después cero explícito. Los importes tienen dos decimales.",IF(O16=0,"Completamos antes, después, estado, importes y referencia. Lo desconocido no es cero.",IF(P16&gt;0,"La diferencia se conoce; falta concretar quién lo hace. Sigue pendiente en el total completo.","Alcance e importes registrados. Una salida no demuestra adjudicación a otro.")))),"Hay una entrada con error. Corregimos el dato antes de cerrar la comprobación.")</f>
      </c>
      <c r="O16" s="49" t="n">
        <f>IFERROR(IF(AND(AND(LEN(TRIM(C16&amp;""))&gt;0,TRIM(C16&amp;"")&lt;&gt;"Pendiente",TRIM(C16&amp;"")&lt;&gt;"Por confirmar",TRIM(C16&amp;"")&lt;&gt;"No consta",TRIM(C16&amp;"")&lt;&gt;"Desconocido",TRIM(C16&amp;"")&lt;&gt;"Sin confirmar",TRIM(C16&amp;"")&lt;&gt;"Por decidir",TRIM(C16&amp;"")&lt;&gt;"Por comprobar"),AND(LEN(TRIM(D16&amp;""))&gt;0,TRIM(D16&amp;"")&lt;&gt;"Pendiente",TRIM(D16&amp;"")&lt;&gt;"Por confirmar",TRIM(D16&amp;"")&lt;&gt;"No consta",TRIM(D16&amp;"")&lt;&gt;"Desconocido",TRIM(D16&amp;"")&lt;&gt;"Sin confirmar",TRIM(D16&amp;"")&lt;&gt;"Por decidir",TRIM(D16&amp;"")&lt;&gt;"Por comprobar"),AND(LEN(TRIM(E16&amp;""))&gt;0,TRIM(E16&amp;"")&lt;&gt;"Pendiente",TRIM(E16&amp;"")&lt;&gt;"Por confirmar",TRIM(E16&amp;"")&lt;&gt;"No consta",TRIM(E16&amp;"")&lt;&gt;"Desconocido",TRIM(E16&amp;"")&lt;&gt;"Sin confirmar",TRIM(E16&amp;"")&lt;&gt;"Por decidir",TRIM(E16&amp;"")&lt;&gt;"Por comprobar"),AND(LEN(TRIM(K16&amp;""))&gt;0,TRIM(K16&amp;"")&lt;&gt;"Pendiente",TRIM(K16&amp;"")&lt;&gt;"Por confirmar",TRIM(K16&amp;"")&lt;&gt;"No consta",TRIM(K16&amp;"")&lt;&gt;"Desconocido",TRIM(K16&amp;"")&lt;&gt;"Sin confirmar",TRIM(K16&amp;"")&lt;&gt;"Por decidir",TRIM(K16&amp;"")&lt;&gt;"Por comprobar"),OR(H16="Sale",H16="Se queda"),IF(ISNUMBER(I16),AND(ABS(I16-ROUND(I16,2))&lt;0.00000001),FALSE),IF(ISNUMBER(J16),AND(ABS(J16-ROUND(J16,2))&lt;0.00000001),FALSE),NOT(OR(NOT(OR(H16="",H16="Sale",H16="Se queda",H16="Pendiente")),IF(LEN(TRIM(I16&amp;""))=0,FALSE,NOT(IF(ISNUMBER(I16),AND(ABS(I16-ROUND(I16,2))&lt;0.00000001),FALSE))),IF(LEN(TRIM(J16&amp;""))=0,FALSE,NOT(IF(ISNUMBER(J16),AND(ABS(J16-ROUND(J16,2))&lt;0.00000001),FALSE))),IF(AND(H16="Sale",ISNUMBER(J16)),J16&lt;&gt;0,FALSE)))),1,0),0)</f>
        <v>0</v>
      </c>
      <c r="P16" s="49">
        <f>IF(OR(ISERROR(C16),ISERROR(D16),ISERROR(E16),ISERROR(F16),ISERROR(G16),ISERROR(H16),ISERROR(I16),ISERROR(J16),ISERROR(K16)),2,IFERROR(IF(NOT(COUNTA(C16:K16)&gt;0),"",IF(OR(NOT(OR(H16="",H16="Sale",H16="Se queda",H16="Pendiente")),IF(LEN(TRIM(I16&amp;""))=0,FALSE,NOT(IF(ISNUMBER(I16),AND(ABS(I16-ROUND(I16,2))&lt;0.00000001),FALSE))),IF(LEN(TRIM(J16&amp;""))=0,FALSE,NOT(IF(ISNUMBER(J16),AND(ABS(J16-ROUND(J16,2))&lt;0.00000001),FALSE))),IF(AND(H16="Sale",ISNUMBER(J16)),J16&lt;&gt;0,FALSE)),2,IF(AND(O16=1,AND(AND(LEN(TRIM(F16&amp;""))&gt;0,TRIM(F16&amp;"")&lt;&gt;"Pendiente",TRIM(F16&amp;"")&lt;&gt;"Por confirmar",TRIM(F16&amp;"")&lt;&gt;"No consta",TRIM(F16&amp;"")&lt;&gt;"Desconocido",TRIM(F16&amp;"")&lt;&gt;"Sin confirmar",TRIM(F16&amp;"")&lt;&gt;"Por decidir",TRIM(F16&amp;"")&lt;&gt;"Por comprobar"),AND(LEN(TRIM(G16&amp;""))&gt;0,TRIM(G16&amp;"")&lt;&gt;"Pendiente",TRIM(G16&amp;"")&lt;&gt;"Por confirmar",TRIM(G16&amp;"")&lt;&gt;"No consta",TRIM(G16&amp;"")&lt;&gt;"Desconocido",TRIM(G16&amp;"")&lt;&gt;"Sin confirmar",TRIM(G16&amp;"")&lt;&gt;"Por decidir",TRIM(G16&amp;"")&lt;&gt;"Por comprobar"),TRIM(F16)&lt;&gt;"Pendiente",TRIM(G16)&lt;&gt;"Pendiente",TRIM(F16)&lt;&gt;"Por confirmar",TRIM(G16)&lt;&gt;"Por confirmar")),0,1))),2))</f>
      </c>
    </row>
    <row r="17" ht="70" customHeight="1">
      <c r="B17" s="39" t="n">
        <v>8</v>
      </c>
      <c r="C17" s="44"/>
      <c r="D17" s="44"/>
      <c r="E17" s="44"/>
      <c r="F17" s="44"/>
      <c r="G17" s="44"/>
      <c r="H17" s="45"/>
      <c r="I17" s="46"/>
      <c r="J17" s="46"/>
      <c r="K17" s="46"/>
      <c r="L17" s="47">
        <f>IFERROR(IF(O17=1,ROUND(J17-I17,2),""),"")</f>
      </c>
      <c r="M17" s="48">
        <f>IF(NOT(ISNUMBER(P17)),"",IF(P17=2,"ROJO",IF(P17=1,"ÁMBAR","VERDE")))</f>
      </c>
      <c r="N17" s="48">
        <f>IFERROR(IF(NOT(COUNTA(C17:K17)&gt;0),"",IF(OR(NOT(OR(H17="",H17="Sale",H17="Se queda",H17="Pendiente")),IF(LEN(TRIM(I17&amp;""))=0,FALSE,NOT(IF(ISNUMBER(I17),AND(ABS(I17-ROUND(I17,2))&lt;0.00000001),FALSE))),IF(LEN(TRIM(J17&amp;""))=0,FALSE,NOT(IF(ISNUMBER(J17),AND(ABS(J17-ROUND(J17,2))&lt;0.00000001),FALSE))),IF(AND(H17="Sale",ISNUMBER(J17)),J17&lt;&gt;0,FALSE)),"Revisamos opciones e importes; Sale exige después cero explícito. Los importes tienen dos decimales.",IF(O17=0,"Completamos antes, después, estado, importes y referencia. Lo desconocido no es cero.",IF(P17&gt;0,"La diferencia se conoce; falta concretar quién lo hace. Sigue pendiente en el total completo.","Alcance e importes registrados. Una salida no demuestra adjudicación a otro.")))),"Hay una entrada con error. Corregimos el dato antes de cerrar la comprobación.")</f>
      </c>
      <c r="O17" s="49" t="n">
        <f>IFERROR(IF(AND(AND(LEN(TRIM(C17&amp;""))&gt;0,TRIM(C17&amp;"")&lt;&gt;"Pendiente",TRIM(C17&amp;"")&lt;&gt;"Por confirmar",TRIM(C17&amp;"")&lt;&gt;"No consta",TRIM(C17&amp;"")&lt;&gt;"Desconocido",TRIM(C17&amp;"")&lt;&gt;"Sin confirmar",TRIM(C17&amp;"")&lt;&gt;"Por decidir",TRIM(C17&amp;"")&lt;&gt;"Por comprobar"),AND(LEN(TRIM(D17&amp;""))&gt;0,TRIM(D17&amp;"")&lt;&gt;"Pendiente",TRIM(D17&amp;"")&lt;&gt;"Por confirmar",TRIM(D17&amp;"")&lt;&gt;"No consta",TRIM(D17&amp;"")&lt;&gt;"Desconocido",TRIM(D17&amp;"")&lt;&gt;"Sin confirmar",TRIM(D17&amp;"")&lt;&gt;"Por decidir",TRIM(D17&amp;"")&lt;&gt;"Por comprobar"),AND(LEN(TRIM(E17&amp;""))&gt;0,TRIM(E17&amp;"")&lt;&gt;"Pendiente",TRIM(E17&amp;"")&lt;&gt;"Por confirmar",TRIM(E17&amp;"")&lt;&gt;"No consta",TRIM(E17&amp;"")&lt;&gt;"Desconocido",TRIM(E17&amp;"")&lt;&gt;"Sin confirmar",TRIM(E17&amp;"")&lt;&gt;"Por decidir",TRIM(E17&amp;"")&lt;&gt;"Por comprobar"),AND(LEN(TRIM(K17&amp;""))&gt;0,TRIM(K17&amp;"")&lt;&gt;"Pendiente",TRIM(K17&amp;"")&lt;&gt;"Por confirmar",TRIM(K17&amp;"")&lt;&gt;"No consta",TRIM(K17&amp;"")&lt;&gt;"Desconocido",TRIM(K17&amp;"")&lt;&gt;"Sin confirmar",TRIM(K17&amp;"")&lt;&gt;"Por decidir",TRIM(K17&amp;"")&lt;&gt;"Por comprobar"),OR(H17="Sale",H17="Se queda"),IF(ISNUMBER(I17),AND(ABS(I17-ROUND(I17,2))&lt;0.00000001),FALSE),IF(ISNUMBER(J17),AND(ABS(J17-ROUND(J17,2))&lt;0.00000001),FALSE),NOT(OR(NOT(OR(H17="",H17="Sale",H17="Se queda",H17="Pendiente")),IF(LEN(TRIM(I17&amp;""))=0,FALSE,NOT(IF(ISNUMBER(I17),AND(ABS(I17-ROUND(I17,2))&lt;0.00000001),FALSE))),IF(LEN(TRIM(J17&amp;""))=0,FALSE,NOT(IF(ISNUMBER(J17),AND(ABS(J17-ROUND(J17,2))&lt;0.00000001),FALSE))),IF(AND(H17="Sale",ISNUMBER(J17)),J17&lt;&gt;0,FALSE)))),1,0),0)</f>
        <v>0</v>
      </c>
      <c r="P17" s="49">
        <f>IF(OR(ISERROR(C17),ISERROR(D17),ISERROR(E17),ISERROR(F17),ISERROR(G17),ISERROR(H17),ISERROR(I17),ISERROR(J17),ISERROR(K17)),2,IFERROR(IF(NOT(COUNTA(C17:K17)&gt;0),"",IF(OR(NOT(OR(H17="",H17="Sale",H17="Se queda",H17="Pendiente")),IF(LEN(TRIM(I17&amp;""))=0,FALSE,NOT(IF(ISNUMBER(I17),AND(ABS(I17-ROUND(I17,2))&lt;0.00000001),FALSE))),IF(LEN(TRIM(J17&amp;""))=0,FALSE,NOT(IF(ISNUMBER(J17),AND(ABS(J17-ROUND(J17,2))&lt;0.00000001),FALSE))),IF(AND(H17="Sale",ISNUMBER(J17)),J17&lt;&gt;0,FALSE)),2,IF(AND(O17=1,AND(AND(LEN(TRIM(F17&amp;""))&gt;0,TRIM(F17&amp;"")&lt;&gt;"Pendiente",TRIM(F17&amp;"")&lt;&gt;"Por confirmar",TRIM(F17&amp;"")&lt;&gt;"No consta",TRIM(F17&amp;"")&lt;&gt;"Desconocido",TRIM(F17&amp;"")&lt;&gt;"Sin confirmar",TRIM(F17&amp;"")&lt;&gt;"Por decidir",TRIM(F17&amp;"")&lt;&gt;"Por comprobar"),AND(LEN(TRIM(G17&amp;""))&gt;0,TRIM(G17&amp;"")&lt;&gt;"Pendiente",TRIM(G17&amp;"")&lt;&gt;"Por confirmar",TRIM(G17&amp;"")&lt;&gt;"No consta",TRIM(G17&amp;"")&lt;&gt;"Desconocido",TRIM(G17&amp;"")&lt;&gt;"Sin confirmar",TRIM(G17&amp;"")&lt;&gt;"Por decidir",TRIM(G17&amp;"")&lt;&gt;"Por comprobar"),TRIM(F17)&lt;&gt;"Pendiente",TRIM(G17)&lt;&gt;"Pendiente",TRIM(F17)&lt;&gt;"Por confirmar",TRIM(G17)&lt;&gt;"Por confirmar")),0,1))),2))</f>
      </c>
    </row>
    <row r="18" ht="70" customHeight="1">
      <c r="B18" s="39" t="n">
        <v>9</v>
      </c>
      <c r="C18" s="44"/>
      <c r="D18" s="44"/>
      <c r="E18" s="44"/>
      <c r="F18" s="44"/>
      <c r="G18" s="44"/>
      <c r="H18" s="45"/>
      <c r="I18" s="46"/>
      <c r="J18" s="46"/>
      <c r="K18" s="46"/>
      <c r="L18" s="47">
        <f>IFERROR(IF(O18=1,ROUND(J18-I18,2),""),"")</f>
      </c>
      <c r="M18" s="48">
        <f>IF(NOT(ISNUMBER(P18)),"",IF(P18=2,"ROJO",IF(P18=1,"ÁMBAR","VERDE")))</f>
      </c>
      <c r="N18" s="48">
        <f>IFERROR(IF(NOT(COUNTA(C18:K18)&gt;0),"",IF(OR(NOT(OR(H18="",H18="Sale",H18="Se queda",H18="Pendiente")),IF(LEN(TRIM(I18&amp;""))=0,FALSE,NOT(IF(ISNUMBER(I18),AND(ABS(I18-ROUND(I18,2))&lt;0.00000001),FALSE))),IF(LEN(TRIM(J18&amp;""))=0,FALSE,NOT(IF(ISNUMBER(J18),AND(ABS(J18-ROUND(J18,2))&lt;0.00000001),FALSE))),IF(AND(H18="Sale",ISNUMBER(J18)),J18&lt;&gt;0,FALSE)),"Revisamos opciones e importes; Sale exige después cero explícito. Los importes tienen dos decimales.",IF(O18=0,"Completamos antes, después, estado, importes y referencia. Lo desconocido no es cero.",IF(P18&gt;0,"La diferencia se conoce; falta concretar quién lo hace. Sigue pendiente en el total completo.","Alcance e importes registrados. Una salida no demuestra adjudicación a otro.")))),"Hay una entrada con error. Corregimos el dato antes de cerrar la comprobación.")</f>
      </c>
      <c r="O18" s="49" t="n">
        <f>IFERROR(IF(AND(AND(LEN(TRIM(C18&amp;""))&gt;0,TRIM(C18&amp;"")&lt;&gt;"Pendiente",TRIM(C18&amp;"")&lt;&gt;"Por confirmar",TRIM(C18&amp;"")&lt;&gt;"No consta",TRIM(C18&amp;"")&lt;&gt;"Desconocido",TRIM(C18&amp;"")&lt;&gt;"Sin confirmar",TRIM(C18&amp;"")&lt;&gt;"Por decidir",TRIM(C18&amp;"")&lt;&gt;"Por comprobar"),AND(LEN(TRIM(D18&amp;""))&gt;0,TRIM(D18&amp;"")&lt;&gt;"Pendiente",TRIM(D18&amp;"")&lt;&gt;"Por confirmar",TRIM(D18&amp;"")&lt;&gt;"No consta",TRIM(D18&amp;"")&lt;&gt;"Desconocido",TRIM(D18&amp;"")&lt;&gt;"Sin confirmar",TRIM(D18&amp;"")&lt;&gt;"Por decidir",TRIM(D18&amp;"")&lt;&gt;"Por comprobar"),AND(LEN(TRIM(E18&amp;""))&gt;0,TRIM(E18&amp;"")&lt;&gt;"Pendiente",TRIM(E18&amp;"")&lt;&gt;"Por confirmar",TRIM(E18&amp;"")&lt;&gt;"No consta",TRIM(E18&amp;"")&lt;&gt;"Desconocido",TRIM(E18&amp;"")&lt;&gt;"Sin confirmar",TRIM(E18&amp;"")&lt;&gt;"Por decidir",TRIM(E18&amp;"")&lt;&gt;"Por comprobar"),AND(LEN(TRIM(K18&amp;""))&gt;0,TRIM(K18&amp;"")&lt;&gt;"Pendiente",TRIM(K18&amp;"")&lt;&gt;"Por confirmar",TRIM(K18&amp;"")&lt;&gt;"No consta",TRIM(K18&amp;"")&lt;&gt;"Desconocido",TRIM(K18&amp;"")&lt;&gt;"Sin confirmar",TRIM(K18&amp;"")&lt;&gt;"Por decidir",TRIM(K18&amp;"")&lt;&gt;"Por comprobar"),OR(H18="Sale",H18="Se queda"),IF(ISNUMBER(I18),AND(ABS(I18-ROUND(I18,2))&lt;0.00000001),FALSE),IF(ISNUMBER(J18),AND(ABS(J18-ROUND(J18,2))&lt;0.00000001),FALSE),NOT(OR(NOT(OR(H18="",H18="Sale",H18="Se queda",H18="Pendiente")),IF(LEN(TRIM(I18&amp;""))=0,FALSE,NOT(IF(ISNUMBER(I18),AND(ABS(I18-ROUND(I18,2))&lt;0.00000001),FALSE))),IF(LEN(TRIM(J18&amp;""))=0,FALSE,NOT(IF(ISNUMBER(J18),AND(ABS(J18-ROUND(J18,2))&lt;0.00000001),FALSE))),IF(AND(H18="Sale",ISNUMBER(J18)),J18&lt;&gt;0,FALSE)))),1,0),0)</f>
        <v>0</v>
      </c>
      <c r="P18" s="49">
        <f>IF(OR(ISERROR(C18),ISERROR(D18),ISERROR(E18),ISERROR(F18),ISERROR(G18),ISERROR(H18),ISERROR(I18),ISERROR(J18),ISERROR(K18)),2,IFERROR(IF(NOT(COUNTA(C18:K18)&gt;0),"",IF(OR(NOT(OR(H18="",H18="Sale",H18="Se queda",H18="Pendiente")),IF(LEN(TRIM(I18&amp;""))=0,FALSE,NOT(IF(ISNUMBER(I18),AND(ABS(I18-ROUND(I18,2))&lt;0.00000001),FALSE))),IF(LEN(TRIM(J18&amp;""))=0,FALSE,NOT(IF(ISNUMBER(J18),AND(ABS(J18-ROUND(J18,2))&lt;0.00000001),FALSE))),IF(AND(H18="Sale",ISNUMBER(J18)),J18&lt;&gt;0,FALSE)),2,IF(AND(O18=1,AND(AND(LEN(TRIM(F18&amp;""))&gt;0,TRIM(F18&amp;"")&lt;&gt;"Pendiente",TRIM(F18&amp;"")&lt;&gt;"Por confirmar",TRIM(F18&amp;"")&lt;&gt;"No consta",TRIM(F18&amp;"")&lt;&gt;"Desconocido",TRIM(F18&amp;"")&lt;&gt;"Sin confirmar",TRIM(F18&amp;"")&lt;&gt;"Por decidir",TRIM(F18&amp;"")&lt;&gt;"Por comprobar"),AND(LEN(TRIM(G18&amp;""))&gt;0,TRIM(G18&amp;"")&lt;&gt;"Pendiente",TRIM(G18&amp;"")&lt;&gt;"Por confirmar",TRIM(G18&amp;"")&lt;&gt;"No consta",TRIM(G18&amp;"")&lt;&gt;"Desconocido",TRIM(G18&amp;"")&lt;&gt;"Sin confirmar",TRIM(G18&amp;"")&lt;&gt;"Por decidir",TRIM(G18&amp;"")&lt;&gt;"Por comprobar"),TRIM(F18)&lt;&gt;"Pendiente",TRIM(G18)&lt;&gt;"Pendiente",TRIM(F18)&lt;&gt;"Por confirmar",TRIM(G18)&lt;&gt;"Por confirmar")),0,1))),2))</f>
      </c>
    </row>
    <row r="19" ht="70" customHeight="1">
      <c r="B19" s="39" t="n">
        <v>10</v>
      </c>
      <c r="C19" s="44"/>
      <c r="D19" s="44"/>
      <c r="E19" s="44"/>
      <c r="F19" s="44"/>
      <c r="G19" s="44"/>
      <c r="H19" s="45"/>
      <c r="I19" s="46"/>
      <c r="J19" s="46"/>
      <c r="K19" s="46"/>
      <c r="L19" s="47">
        <f>IFERROR(IF(O19=1,ROUND(J19-I19,2),""),"")</f>
      </c>
      <c r="M19" s="48">
        <f>IF(NOT(ISNUMBER(P19)),"",IF(P19=2,"ROJO",IF(P19=1,"ÁMBAR","VERDE")))</f>
      </c>
      <c r="N19" s="48">
        <f>IFERROR(IF(NOT(COUNTA(C19:K19)&gt;0),"",IF(OR(NOT(OR(H19="",H19="Sale",H19="Se queda",H19="Pendiente")),IF(LEN(TRIM(I19&amp;""))=0,FALSE,NOT(IF(ISNUMBER(I19),AND(ABS(I19-ROUND(I19,2))&lt;0.00000001),FALSE))),IF(LEN(TRIM(J19&amp;""))=0,FALSE,NOT(IF(ISNUMBER(J19),AND(ABS(J19-ROUND(J19,2))&lt;0.00000001),FALSE))),IF(AND(H19="Sale",ISNUMBER(J19)),J19&lt;&gt;0,FALSE)),"Revisamos opciones e importes; Sale exige después cero explícito. Los importes tienen dos decimales.",IF(O19=0,"Completamos antes, después, estado, importes y referencia. Lo desconocido no es cero.",IF(P19&gt;0,"La diferencia se conoce; falta concretar quién lo hace. Sigue pendiente en el total completo.","Alcance e importes registrados. Una salida no demuestra adjudicación a otro.")))),"Hay una entrada con error. Corregimos el dato antes de cerrar la comprobación.")</f>
      </c>
      <c r="O19" s="49" t="n">
        <f>IFERROR(IF(AND(AND(LEN(TRIM(C19&amp;""))&gt;0,TRIM(C19&amp;"")&lt;&gt;"Pendiente",TRIM(C19&amp;"")&lt;&gt;"Por confirmar",TRIM(C19&amp;"")&lt;&gt;"No consta",TRIM(C19&amp;"")&lt;&gt;"Desconocido",TRIM(C19&amp;"")&lt;&gt;"Sin confirmar",TRIM(C19&amp;"")&lt;&gt;"Por decidir",TRIM(C19&amp;"")&lt;&gt;"Por comprobar"),AND(LEN(TRIM(D19&amp;""))&gt;0,TRIM(D19&amp;"")&lt;&gt;"Pendiente",TRIM(D19&amp;"")&lt;&gt;"Por confirmar",TRIM(D19&amp;"")&lt;&gt;"No consta",TRIM(D19&amp;"")&lt;&gt;"Desconocido",TRIM(D19&amp;"")&lt;&gt;"Sin confirmar",TRIM(D19&amp;"")&lt;&gt;"Por decidir",TRIM(D19&amp;"")&lt;&gt;"Por comprobar"),AND(LEN(TRIM(E19&amp;""))&gt;0,TRIM(E19&amp;"")&lt;&gt;"Pendiente",TRIM(E19&amp;"")&lt;&gt;"Por confirmar",TRIM(E19&amp;"")&lt;&gt;"No consta",TRIM(E19&amp;"")&lt;&gt;"Desconocido",TRIM(E19&amp;"")&lt;&gt;"Sin confirmar",TRIM(E19&amp;"")&lt;&gt;"Por decidir",TRIM(E19&amp;"")&lt;&gt;"Por comprobar"),AND(LEN(TRIM(K19&amp;""))&gt;0,TRIM(K19&amp;"")&lt;&gt;"Pendiente",TRIM(K19&amp;"")&lt;&gt;"Por confirmar",TRIM(K19&amp;"")&lt;&gt;"No consta",TRIM(K19&amp;"")&lt;&gt;"Desconocido",TRIM(K19&amp;"")&lt;&gt;"Sin confirmar",TRIM(K19&amp;"")&lt;&gt;"Por decidir",TRIM(K19&amp;"")&lt;&gt;"Por comprobar"),OR(H19="Sale",H19="Se queda"),IF(ISNUMBER(I19),AND(ABS(I19-ROUND(I19,2))&lt;0.00000001),FALSE),IF(ISNUMBER(J19),AND(ABS(J19-ROUND(J19,2))&lt;0.00000001),FALSE),NOT(OR(NOT(OR(H19="",H19="Sale",H19="Se queda",H19="Pendiente")),IF(LEN(TRIM(I19&amp;""))=0,FALSE,NOT(IF(ISNUMBER(I19),AND(ABS(I19-ROUND(I19,2))&lt;0.00000001),FALSE))),IF(LEN(TRIM(J19&amp;""))=0,FALSE,NOT(IF(ISNUMBER(J19),AND(ABS(J19-ROUND(J19,2))&lt;0.00000001),FALSE))),IF(AND(H19="Sale",ISNUMBER(J19)),J19&lt;&gt;0,FALSE)))),1,0),0)</f>
        <v>0</v>
      </c>
      <c r="P19" s="49">
        <f>IF(OR(ISERROR(C19),ISERROR(D19),ISERROR(E19),ISERROR(F19),ISERROR(G19),ISERROR(H19),ISERROR(I19),ISERROR(J19),ISERROR(K19)),2,IFERROR(IF(NOT(COUNTA(C19:K19)&gt;0),"",IF(OR(NOT(OR(H19="",H19="Sale",H19="Se queda",H19="Pendiente")),IF(LEN(TRIM(I19&amp;""))=0,FALSE,NOT(IF(ISNUMBER(I19),AND(ABS(I19-ROUND(I19,2))&lt;0.00000001),FALSE))),IF(LEN(TRIM(J19&amp;""))=0,FALSE,NOT(IF(ISNUMBER(J19),AND(ABS(J19-ROUND(J19,2))&lt;0.00000001),FALSE))),IF(AND(H19="Sale",ISNUMBER(J19)),J19&lt;&gt;0,FALSE)),2,IF(AND(O19=1,AND(AND(LEN(TRIM(F19&amp;""))&gt;0,TRIM(F19&amp;"")&lt;&gt;"Pendiente",TRIM(F19&amp;"")&lt;&gt;"Por confirmar",TRIM(F19&amp;"")&lt;&gt;"No consta",TRIM(F19&amp;"")&lt;&gt;"Desconocido",TRIM(F19&amp;"")&lt;&gt;"Sin confirmar",TRIM(F19&amp;"")&lt;&gt;"Por decidir",TRIM(F19&amp;"")&lt;&gt;"Por comprobar"),AND(LEN(TRIM(G19&amp;""))&gt;0,TRIM(G19&amp;"")&lt;&gt;"Pendiente",TRIM(G19&amp;"")&lt;&gt;"Por confirmar",TRIM(G19&amp;"")&lt;&gt;"No consta",TRIM(G19&amp;"")&lt;&gt;"Desconocido",TRIM(G19&amp;"")&lt;&gt;"Sin confirmar",TRIM(G19&amp;"")&lt;&gt;"Por decidir",TRIM(G19&amp;"")&lt;&gt;"Por comprobar"),TRIM(F19)&lt;&gt;"Pendiente",TRIM(G19)&lt;&gt;"Pendiente",TRIM(F19)&lt;&gt;"Por confirmar",TRIM(G19)&lt;&gt;"Por confirmar")),0,1))),2))</f>
      </c>
    </row>
    <row r="20" ht="70" customHeight="1">
      <c r="B20" s="39" t="n">
        <v>11</v>
      </c>
      <c r="C20" s="44"/>
      <c r="D20" s="44"/>
      <c r="E20" s="44"/>
      <c r="F20" s="44"/>
      <c r="G20" s="44"/>
      <c r="H20" s="45"/>
      <c r="I20" s="46"/>
      <c r="J20" s="46"/>
      <c r="K20" s="46"/>
      <c r="L20" s="47">
        <f>IFERROR(IF(O20=1,ROUND(J20-I20,2),""),"")</f>
      </c>
      <c r="M20" s="48">
        <f>IF(NOT(ISNUMBER(P20)),"",IF(P20=2,"ROJO",IF(P20=1,"ÁMBAR","VERDE")))</f>
      </c>
      <c r="N20" s="48">
        <f>IFERROR(IF(NOT(COUNTA(C20:K20)&gt;0),"",IF(OR(NOT(OR(H20="",H20="Sale",H20="Se queda",H20="Pendiente")),IF(LEN(TRIM(I20&amp;""))=0,FALSE,NOT(IF(ISNUMBER(I20),AND(ABS(I20-ROUND(I20,2))&lt;0.00000001),FALSE))),IF(LEN(TRIM(J20&amp;""))=0,FALSE,NOT(IF(ISNUMBER(J20),AND(ABS(J20-ROUND(J20,2))&lt;0.00000001),FALSE))),IF(AND(H20="Sale",ISNUMBER(J20)),J20&lt;&gt;0,FALSE)),"Revisamos opciones e importes; Sale exige después cero explícito. Los importes tienen dos decimales.",IF(O20=0,"Completamos antes, después, estado, importes y referencia. Lo desconocido no es cero.",IF(P20&gt;0,"La diferencia se conoce; falta concretar quién lo hace. Sigue pendiente en el total completo.","Alcance e importes registrados. Una salida no demuestra adjudicación a otro.")))),"Hay una entrada con error. Corregimos el dato antes de cerrar la comprobación.")</f>
      </c>
      <c r="O20" s="49" t="n">
        <f>IFERROR(IF(AND(AND(LEN(TRIM(C20&amp;""))&gt;0,TRIM(C20&amp;"")&lt;&gt;"Pendiente",TRIM(C20&amp;"")&lt;&gt;"Por confirmar",TRIM(C20&amp;"")&lt;&gt;"No consta",TRIM(C20&amp;"")&lt;&gt;"Desconocido",TRIM(C20&amp;"")&lt;&gt;"Sin confirmar",TRIM(C20&amp;"")&lt;&gt;"Por decidir",TRIM(C20&amp;"")&lt;&gt;"Por comprobar"),AND(LEN(TRIM(D20&amp;""))&gt;0,TRIM(D20&amp;"")&lt;&gt;"Pendiente",TRIM(D20&amp;"")&lt;&gt;"Por confirmar",TRIM(D20&amp;"")&lt;&gt;"No consta",TRIM(D20&amp;"")&lt;&gt;"Desconocido",TRIM(D20&amp;"")&lt;&gt;"Sin confirmar",TRIM(D20&amp;"")&lt;&gt;"Por decidir",TRIM(D20&amp;"")&lt;&gt;"Por comprobar"),AND(LEN(TRIM(E20&amp;""))&gt;0,TRIM(E20&amp;"")&lt;&gt;"Pendiente",TRIM(E20&amp;"")&lt;&gt;"Por confirmar",TRIM(E20&amp;"")&lt;&gt;"No consta",TRIM(E20&amp;"")&lt;&gt;"Desconocido",TRIM(E20&amp;"")&lt;&gt;"Sin confirmar",TRIM(E20&amp;"")&lt;&gt;"Por decidir",TRIM(E20&amp;"")&lt;&gt;"Por comprobar"),AND(LEN(TRIM(K20&amp;""))&gt;0,TRIM(K20&amp;"")&lt;&gt;"Pendiente",TRIM(K20&amp;"")&lt;&gt;"Por confirmar",TRIM(K20&amp;"")&lt;&gt;"No consta",TRIM(K20&amp;"")&lt;&gt;"Desconocido",TRIM(K20&amp;"")&lt;&gt;"Sin confirmar",TRIM(K20&amp;"")&lt;&gt;"Por decidir",TRIM(K20&amp;"")&lt;&gt;"Por comprobar"),OR(H20="Sale",H20="Se queda"),IF(ISNUMBER(I20),AND(ABS(I20-ROUND(I20,2))&lt;0.00000001),FALSE),IF(ISNUMBER(J20),AND(ABS(J20-ROUND(J20,2))&lt;0.00000001),FALSE),NOT(OR(NOT(OR(H20="",H20="Sale",H20="Se queda",H20="Pendiente")),IF(LEN(TRIM(I20&amp;""))=0,FALSE,NOT(IF(ISNUMBER(I20),AND(ABS(I20-ROUND(I20,2))&lt;0.00000001),FALSE))),IF(LEN(TRIM(J20&amp;""))=0,FALSE,NOT(IF(ISNUMBER(J20),AND(ABS(J20-ROUND(J20,2))&lt;0.00000001),FALSE))),IF(AND(H20="Sale",ISNUMBER(J20)),J20&lt;&gt;0,FALSE)))),1,0),0)</f>
        <v>0</v>
      </c>
      <c r="P20" s="49">
        <f>IF(OR(ISERROR(C20),ISERROR(D20),ISERROR(E20),ISERROR(F20),ISERROR(G20),ISERROR(H20),ISERROR(I20),ISERROR(J20),ISERROR(K20)),2,IFERROR(IF(NOT(COUNTA(C20:K20)&gt;0),"",IF(OR(NOT(OR(H20="",H20="Sale",H20="Se queda",H20="Pendiente")),IF(LEN(TRIM(I20&amp;""))=0,FALSE,NOT(IF(ISNUMBER(I20),AND(ABS(I20-ROUND(I20,2))&lt;0.00000001),FALSE))),IF(LEN(TRIM(J20&amp;""))=0,FALSE,NOT(IF(ISNUMBER(J20),AND(ABS(J20-ROUND(J20,2))&lt;0.00000001),FALSE))),IF(AND(H20="Sale",ISNUMBER(J20)),J20&lt;&gt;0,FALSE)),2,IF(AND(O20=1,AND(AND(LEN(TRIM(F20&amp;""))&gt;0,TRIM(F20&amp;"")&lt;&gt;"Pendiente",TRIM(F20&amp;"")&lt;&gt;"Por confirmar",TRIM(F20&amp;"")&lt;&gt;"No consta",TRIM(F20&amp;"")&lt;&gt;"Desconocido",TRIM(F20&amp;"")&lt;&gt;"Sin confirmar",TRIM(F20&amp;"")&lt;&gt;"Por decidir",TRIM(F20&amp;"")&lt;&gt;"Por comprobar"),AND(LEN(TRIM(G20&amp;""))&gt;0,TRIM(G20&amp;"")&lt;&gt;"Pendiente",TRIM(G20&amp;"")&lt;&gt;"Por confirmar",TRIM(G20&amp;"")&lt;&gt;"No consta",TRIM(G20&amp;"")&lt;&gt;"Desconocido",TRIM(G20&amp;"")&lt;&gt;"Sin confirmar",TRIM(G20&amp;"")&lt;&gt;"Por decidir",TRIM(G20&amp;"")&lt;&gt;"Por comprobar"),TRIM(F20)&lt;&gt;"Pendiente",TRIM(G20)&lt;&gt;"Pendiente",TRIM(F20)&lt;&gt;"Por confirmar",TRIM(G20)&lt;&gt;"Por confirmar")),0,1))),2))</f>
      </c>
    </row>
    <row r="21" ht="70" customHeight="1">
      <c r="B21" s="39" t="n">
        <v>12</v>
      </c>
      <c r="C21" s="44"/>
      <c r="D21" s="44"/>
      <c r="E21" s="44"/>
      <c r="F21" s="44"/>
      <c r="G21" s="44"/>
      <c r="H21" s="45"/>
      <c r="I21" s="46"/>
      <c r="J21" s="46"/>
      <c r="K21" s="46"/>
      <c r="L21" s="47">
        <f>IFERROR(IF(O21=1,ROUND(J21-I21,2),""),"")</f>
      </c>
      <c r="M21" s="48">
        <f>IF(NOT(ISNUMBER(P21)),"",IF(P21=2,"ROJO",IF(P21=1,"ÁMBAR","VERDE")))</f>
      </c>
      <c r="N21" s="48">
        <f>IFERROR(IF(NOT(COUNTA(C21:K21)&gt;0),"",IF(OR(NOT(OR(H21="",H21="Sale",H21="Se queda",H21="Pendiente")),IF(LEN(TRIM(I21&amp;""))=0,FALSE,NOT(IF(ISNUMBER(I21),AND(ABS(I21-ROUND(I21,2))&lt;0.00000001),FALSE))),IF(LEN(TRIM(J21&amp;""))=0,FALSE,NOT(IF(ISNUMBER(J21),AND(ABS(J21-ROUND(J21,2))&lt;0.00000001),FALSE))),IF(AND(H21="Sale",ISNUMBER(J21)),J21&lt;&gt;0,FALSE)),"Revisamos opciones e importes; Sale exige después cero explícito. Los importes tienen dos decimales.",IF(O21=0,"Completamos antes, después, estado, importes y referencia. Lo desconocido no es cero.",IF(P21&gt;0,"La diferencia se conoce; falta concretar quién lo hace. Sigue pendiente en el total completo.","Alcance e importes registrados. Una salida no demuestra adjudicación a otro.")))),"Hay una entrada con error. Corregimos el dato antes de cerrar la comprobación.")</f>
      </c>
      <c r="O21" s="49" t="n">
        <f>IFERROR(IF(AND(AND(LEN(TRIM(C21&amp;""))&gt;0,TRIM(C21&amp;"")&lt;&gt;"Pendiente",TRIM(C21&amp;"")&lt;&gt;"Por confirmar",TRIM(C21&amp;"")&lt;&gt;"No consta",TRIM(C21&amp;"")&lt;&gt;"Desconocido",TRIM(C21&amp;"")&lt;&gt;"Sin confirmar",TRIM(C21&amp;"")&lt;&gt;"Por decidir",TRIM(C21&amp;"")&lt;&gt;"Por comprobar"),AND(LEN(TRIM(D21&amp;""))&gt;0,TRIM(D21&amp;"")&lt;&gt;"Pendiente",TRIM(D21&amp;"")&lt;&gt;"Por confirmar",TRIM(D21&amp;"")&lt;&gt;"No consta",TRIM(D21&amp;"")&lt;&gt;"Desconocido",TRIM(D21&amp;"")&lt;&gt;"Sin confirmar",TRIM(D21&amp;"")&lt;&gt;"Por decidir",TRIM(D21&amp;"")&lt;&gt;"Por comprobar"),AND(LEN(TRIM(E21&amp;""))&gt;0,TRIM(E21&amp;"")&lt;&gt;"Pendiente",TRIM(E21&amp;"")&lt;&gt;"Por confirmar",TRIM(E21&amp;"")&lt;&gt;"No consta",TRIM(E21&amp;"")&lt;&gt;"Desconocido",TRIM(E21&amp;"")&lt;&gt;"Sin confirmar",TRIM(E21&amp;"")&lt;&gt;"Por decidir",TRIM(E21&amp;"")&lt;&gt;"Por comprobar"),AND(LEN(TRIM(K21&amp;""))&gt;0,TRIM(K21&amp;"")&lt;&gt;"Pendiente",TRIM(K21&amp;"")&lt;&gt;"Por confirmar",TRIM(K21&amp;"")&lt;&gt;"No consta",TRIM(K21&amp;"")&lt;&gt;"Desconocido",TRIM(K21&amp;"")&lt;&gt;"Sin confirmar",TRIM(K21&amp;"")&lt;&gt;"Por decidir",TRIM(K21&amp;"")&lt;&gt;"Por comprobar"),OR(H21="Sale",H21="Se queda"),IF(ISNUMBER(I21),AND(ABS(I21-ROUND(I21,2))&lt;0.00000001),FALSE),IF(ISNUMBER(J21),AND(ABS(J21-ROUND(J21,2))&lt;0.00000001),FALSE),NOT(OR(NOT(OR(H21="",H21="Sale",H21="Se queda",H21="Pendiente")),IF(LEN(TRIM(I21&amp;""))=0,FALSE,NOT(IF(ISNUMBER(I21),AND(ABS(I21-ROUND(I21,2))&lt;0.00000001),FALSE))),IF(LEN(TRIM(J21&amp;""))=0,FALSE,NOT(IF(ISNUMBER(J21),AND(ABS(J21-ROUND(J21,2))&lt;0.00000001),FALSE))),IF(AND(H21="Sale",ISNUMBER(J21)),J21&lt;&gt;0,FALSE)))),1,0),0)</f>
        <v>0</v>
      </c>
      <c r="P21" s="49">
        <f>IF(OR(ISERROR(C21),ISERROR(D21),ISERROR(E21),ISERROR(F21),ISERROR(G21),ISERROR(H21),ISERROR(I21),ISERROR(J21),ISERROR(K21)),2,IFERROR(IF(NOT(COUNTA(C21:K21)&gt;0),"",IF(OR(NOT(OR(H21="",H21="Sale",H21="Se queda",H21="Pendiente")),IF(LEN(TRIM(I21&amp;""))=0,FALSE,NOT(IF(ISNUMBER(I21),AND(ABS(I21-ROUND(I21,2))&lt;0.00000001),FALSE))),IF(LEN(TRIM(J21&amp;""))=0,FALSE,NOT(IF(ISNUMBER(J21),AND(ABS(J21-ROUND(J21,2))&lt;0.00000001),FALSE))),IF(AND(H21="Sale",ISNUMBER(J21)),J21&lt;&gt;0,FALSE)),2,IF(AND(O21=1,AND(AND(LEN(TRIM(F21&amp;""))&gt;0,TRIM(F21&amp;"")&lt;&gt;"Pendiente",TRIM(F21&amp;"")&lt;&gt;"Por confirmar",TRIM(F21&amp;"")&lt;&gt;"No consta",TRIM(F21&amp;"")&lt;&gt;"Desconocido",TRIM(F21&amp;"")&lt;&gt;"Sin confirmar",TRIM(F21&amp;"")&lt;&gt;"Por decidir",TRIM(F21&amp;"")&lt;&gt;"Por comprobar"),AND(LEN(TRIM(G21&amp;""))&gt;0,TRIM(G21&amp;"")&lt;&gt;"Pendiente",TRIM(G21&amp;"")&lt;&gt;"Por confirmar",TRIM(G21&amp;"")&lt;&gt;"No consta",TRIM(G21&amp;"")&lt;&gt;"Desconocido",TRIM(G21&amp;"")&lt;&gt;"Sin confirmar",TRIM(G21&amp;"")&lt;&gt;"Por decidir",TRIM(G21&amp;"")&lt;&gt;"Por comprobar"),TRIM(F21)&lt;&gt;"Pendiente",TRIM(G21)&lt;&gt;"Pendiente",TRIM(F21)&lt;&gt;"Por confirmar",TRIM(G21)&lt;&gt;"Por confirmar")),0,1))),2))</f>
      </c>
    </row>
    <row r="22" ht="70" customHeight="1">
      <c r="B22" s="39" t="n">
        <v>13</v>
      </c>
      <c r="C22" s="44"/>
      <c r="D22" s="44"/>
      <c r="E22" s="44"/>
      <c r="F22" s="44"/>
      <c r="G22" s="44"/>
      <c r="H22" s="45"/>
      <c r="I22" s="46"/>
      <c r="J22" s="46"/>
      <c r="K22" s="46"/>
      <c r="L22" s="47">
        <f>IFERROR(IF(O22=1,ROUND(J22-I22,2),""),"")</f>
      </c>
      <c r="M22" s="48">
        <f>IF(NOT(ISNUMBER(P22)),"",IF(P22=2,"ROJO",IF(P22=1,"ÁMBAR","VERDE")))</f>
      </c>
      <c r="N22" s="48">
        <f>IFERROR(IF(NOT(COUNTA(C22:K22)&gt;0),"",IF(OR(NOT(OR(H22="",H22="Sale",H22="Se queda",H22="Pendiente")),IF(LEN(TRIM(I22&amp;""))=0,FALSE,NOT(IF(ISNUMBER(I22),AND(ABS(I22-ROUND(I22,2))&lt;0.00000001),FALSE))),IF(LEN(TRIM(J22&amp;""))=0,FALSE,NOT(IF(ISNUMBER(J22),AND(ABS(J22-ROUND(J22,2))&lt;0.00000001),FALSE))),IF(AND(H22="Sale",ISNUMBER(J22)),J22&lt;&gt;0,FALSE)),"Revisamos opciones e importes; Sale exige después cero explícito. Los importes tienen dos decimales.",IF(O22=0,"Completamos antes, después, estado, importes y referencia. Lo desconocido no es cero.",IF(P22&gt;0,"La diferencia se conoce; falta concretar quién lo hace. Sigue pendiente en el total completo.","Alcance e importes registrados. Una salida no demuestra adjudicación a otro.")))),"Hay una entrada con error. Corregimos el dato antes de cerrar la comprobación.")</f>
      </c>
      <c r="O22" s="49" t="n">
        <f>IFERROR(IF(AND(AND(LEN(TRIM(C22&amp;""))&gt;0,TRIM(C22&amp;"")&lt;&gt;"Pendiente",TRIM(C22&amp;"")&lt;&gt;"Por confirmar",TRIM(C22&amp;"")&lt;&gt;"No consta",TRIM(C22&amp;"")&lt;&gt;"Desconocido",TRIM(C22&amp;"")&lt;&gt;"Sin confirmar",TRIM(C22&amp;"")&lt;&gt;"Por decidir",TRIM(C22&amp;"")&lt;&gt;"Por comprobar"),AND(LEN(TRIM(D22&amp;""))&gt;0,TRIM(D22&amp;"")&lt;&gt;"Pendiente",TRIM(D22&amp;"")&lt;&gt;"Por confirmar",TRIM(D22&amp;"")&lt;&gt;"No consta",TRIM(D22&amp;"")&lt;&gt;"Desconocido",TRIM(D22&amp;"")&lt;&gt;"Sin confirmar",TRIM(D22&amp;"")&lt;&gt;"Por decidir",TRIM(D22&amp;"")&lt;&gt;"Por comprobar"),AND(LEN(TRIM(E22&amp;""))&gt;0,TRIM(E22&amp;"")&lt;&gt;"Pendiente",TRIM(E22&amp;"")&lt;&gt;"Por confirmar",TRIM(E22&amp;"")&lt;&gt;"No consta",TRIM(E22&amp;"")&lt;&gt;"Desconocido",TRIM(E22&amp;"")&lt;&gt;"Sin confirmar",TRIM(E22&amp;"")&lt;&gt;"Por decidir",TRIM(E22&amp;"")&lt;&gt;"Por comprobar"),AND(LEN(TRIM(K22&amp;""))&gt;0,TRIM(K22&amp;"")&lt;&gt;"Pendiente",TRIM(K22&amp;"")&lt;&gt;"Por confirmar",TRIM(K22&amp;"")&lt;&gt;"No consta",TRIM(K22&amp;"")&lt;&gt;"Desconocido",TRIM(K22&amp;"")&lt;&gt;"Sin confirmar",TRIM(K22&amp;"")&lt;&gt;"Por decidir",TRIM(K22&amp;"")&lt;&gt;"Por comprobar"),OR(H22="Sale",H22="Se queda"),IF(ISNUMBER(I22),AND(ABS(I22-ROUND(I22,2))&lt;0.00000001),FALSE),IF(ISNUMBER(J22),AND(ABS(J22-ROUND(J22,2))&lt;0.00000001),FALSE),NOT(OR(NOT(OR(H22="",H22="Sale",H22="Se queda",H22="Pendiente")),IF(LEN(TRIM(I22&amp;""))=0,FALSE,NOT(IF(ISNUMBER(I22),AND(ABS(I22-ROUND(I22,2))&lt;0.00000001),FALSE))),IF(LEN(TRIM(J22&amp;""))=0,FALSE,NOT(IF(ISNUMBER(J22),AND(ABS(J22-ROUND(J22,2))&lt;0.00000001),FALSE))),IF(AND(H22="Sale",ISNUMBER(J22)),J22&lt;&gt;0,FALSE)))),1,0),0)</f>
        <v>0</v>
      </c>
      <c r="P22" s="49">
        <f>IF(OR(ISERROR(C22),ISERROR(D22),ISERROR(E22),ISERROR(F22),ISERROR(G22),ISERROR(H22),ISERROR(I22),ISERROR(J22),ISERROR(K22)),2,IFERROR(IF(NOT(COUNTA(C22:K22)&gt;0),"",IF(OR(NOT(OR(H22="",H22="Sale",H22="Se queda",H22="Pendiente")),IF(LEN(TRIM(I22&amp;""))=0,FALSE,NOT(IF(ISNUMBER(I22),AND(ABS(I22-ROUND(I22,2))&lt;0.00000001),FALSE))),IF(LEN(TRIM(J22&amp;""))=0,FALSE,NOT(IF(ISNUMBER(J22),AND(ABS(J22-ROUND(J22,2))&lt;0.00000001),FALSE))),IF(AND(H22="Sale",ISNUMBER(J22)),J22&lt;&gt;0,FALSE)),2,IF(AND(O22=1,AND(AND(LEN(TRIM(F22&amp;""))&gt;0,TRIM(F22&amp;"")&lt;&gt;"Pendiente",TRIM(F22&amp;"")&lt;&gt;"Por confirmar",TRIM(F22&amp;"")&lt;&gt;"No consta",TRIM(F22&amp;"")&lt;&gt;"Desconocido",TRIM(F22&amp;"")&lt;&gt;"Sin confirmar",TRIM(F22&amp;"")&lt;&gt;"Por decidir",TRIM(F22&amp;"")&lt;&gt;"Por comprobar"),AND(LEN(TRIM(G22&amp;""))&gt;0,TRIM(G22&amp;"")&lt;&gt;"Pendiente",TRIM(G22&amp;"")&lt;&gt;"Por confirmar",TRIM(G22&amp;"")&lt;&gt;"No consta",TRIM(G22&amp;"")&lt;&gt;"Desconocido",TRIM(G22&amp;"")&lt;&gt;"Sin confirmar",TRIM(G22&amp;"")&lt;&gt;"Por decidir",TRIM(G22&amp;"")&lt;&gt;"Por comprobar"),TRIM(F22)&lt;&gt;"Pendiente",TRIM(G22)&lt;&gt;"Pendiente",TRIM(F22)&lt;&gt;"Por confirmar",TRIM(G22)&lt;&gt;"Por confirmar")),0,1))),2))</f>
      </c>
    </row>
    <row r="23" ht="70" customHeight="1">
      <c r="B23" s="39" t="n">
        <v>14</v>
      </c>
      <c r="C23" s="44"/>
      <c r="D23" s="44"/>
      <c r="E23" s="44"/>
      <c r="F23" s="44"/>
      <c r="G23" s="44"/>
      <c r="H23" s="45"/>
      <c r="I23" s="46"/>
      <c r="J23" s="46"/>
      <c r="K23" s="46"/>
      <c r="L23" s="47">
        <f>IFERROR(IF(O23=1,ROUND(J23-I23,2),""),"")</f>
      </c>
      <c r="M23" s="48">
        <f>IF(NOT(ISNUMBER(P23)),"",IF(P23=2,"ROJO",IF(P23=1,"ÁMBAR","VERDE")))</f>
      </c>
      <c r="N23" s="48">
        <f>IFERROR(IF(NOT(COUNTA(C23:K23)&gt;0),"",IF(OR(NOT(OR(H23="",H23="Sale",H23="Se queda",H23="Pendiente")),IF(LEN(TRIM(I23&amp;""))=0,FALSE,NOT(IF(ISNUMBER(I23),AND(ABS(I23-ROUND(I23,2))&lt;0.00000001),FALSE))),IF(LEN(TRIM(J23&amp;""))=0,FALSE,NOT(IF(ISNUMBER(J23),AND(ABS(J23-ROUND(J23,2))&lt;0.00000001),FALSE))),IF(AND(H23="Sale",ISNUMBER(J23)),J23&lt;&gt;0,FALSE)),"Revisamos opciones e importes; Sale exige después cero explícito. Los importes tienen dos decimales.",IF(O23=0,"Completamos antes, después, estado, importes y referencia. Lo desconocido no es cero.",IF(P23&gt;0,"La diferencia se conoce; falta concretar quién lo hace. Sigue pendiente en el total completo.","Alcance e importes registrados. Una salida no demuestra adjudicación a otro.")))),"Hay una entrada con error. Corregimos el dato antes de cerrar la comprobación.")</f>
      </c>
      <c r="O23" s="49" t="n">
        <f>IFERROR(IF(AND(AND(LEN(TRIM(C23&amp;""))&gt;0,TRIM(C23&amp;"")&lt;&gt;"Pendiente",TRIM(C23&amp;"")&lt;&gt;"Por confirmar",TRIM(C23&amp;"")&lt;&gt;"No consta",TRIM(C23&amp;"")&lt;&gt;"Desconocido",TRIM(C23&amp;"")&lt;&gt;"Sin confirmar",TRIM(C23&amp;"")&lt;&gt;"Por decidir",TRIM(C23&amp;"")&lt;&gt;"Por comprobar"),AND(LEN(TRIM(D23&amp;""))&gt;0,TRIM(D23&amp;"")&lt;&gt;"Pendiente",TRIM(D23&amp;"")&lt;&gt;"Por confirmar",TRIM(D23&amp;"")&lt;&gt;"No consta",TRIM(D23&amp;"")&lt;&gt;"Desconocido",TRIM(D23&amp;"")&lt;&gt;"Sin confirmar",TRIM(D23&amp;"")&lt;&gt;"Por decidir",TRIM(D23&amp;"")&lt;&gt;"Por comprobar"),AND(LEN(TRIM(E23&amp;""))&gt;0,TRIM(E23&amp;"")&lt;&gt;"Pendiente",TRIM(E23&amp;"")&lt;&gt;"Por confirmar",TRIM(E23&amp;"")&lt;&gt;"No consta",TRIM(E23&amp;"")&lt;&gt;"Desconocido",TRIM(E23&amp;"")&lt;&gt;"Sin confirmar",TRIM(E23&amp;"")&lt;&gt;"Por decidir",TRIM(E23&amp;"")&lt;&gt;"Por comprobar"),AND(LEN(TRIM(K23&amp;""))&gt;0,TRIM(K23&amp;"")&lt;&gt;"Pendiente",TRIM(K23&amp;"")&lt;&gt;"Por confirmar",TRIM(K23&amp;"")&lt;&gt;"No consta",TRIM(K23&amp;"")&lt;&gt;"Desconocido",TRIM(K23&amp;"")&lt;&gt;"Sin confirmar",TRIM(K23&amp;"")&lt;&gt;"Por decidir",TRIM(K23&amp;"")&lt;&gt;"Por comprobar"),OR(H23="Sale",H23="Se queda"),IF(ISNUMBER(I23),AND(ABS(I23-ROUND(I23,2))&lt;0.00000001),FALSE),IF(ISNUMBER(J23),AND(ABS(J23-ROUND(J23,2))&lt;0.00000001),FALSE),NOT(OR(NOT(OR(H23="",H23="Sale",H23="Se queda",H23="Pendiente")),IF(LEN(TRIM(I23&amp;""))=0,FALSE,NOT(IF(ISNUMBER(I23),AND(ABS(I23-ROUND(I23,2))&lt;0.00000001),FALSE))),IF(LEN(TRIM(J23&amp;""))=0,FALSE,NOT(IF(ISNUMBER(J23),AND(ABS(J23-ROUND(J23,2))&lt;0.00000001),FALSE))),IF(AND(H23="Sale",ISNUMBER(J23)),J23&lt;&gt;0,FALSE)))),1,0),0)</f>
        <v>0</v>
      </c>
      <c r="P23" s="49">
        <f>IF(OR(ISERROR(C23),ISERROR(D23),ISERROR(E23),ISERROR(F23),ISERROR(G23),ISERROR(H23),ISERROR(I23),ISERROR(J23),ISERROR(K23)),2,IFERROR(IF(NOT(COUNTA(C23:K23)&gt;0),"",IF(OR(NOT(OR(H23="",H23="Sale",H23="Se queda",H23="Pendiente")),IF(LEN(TRIM(I23&amp;""))=0,FALSE,NOT(IF(ISNUMBER(I23),AND(ABS(I23-ROUND(I23,2))&lt;0.00000001),FALSE))),IF(LEN(TRIM(J23&amp;""))=0,FALSE,NOT(IF(ISNUMBER(J23),AND(ABS(J23-ROUND(J23,2))&lt;0.00000001),FALSE))),IF(AND(H23="Sale",ISNUMBER(J23)),J23&lt;&gt;0,FALSE)),2,IF(AND(O23=1,AND(AND(LEN(TRIM(F23&amp;""))&gt;0,TRIM(F23&amp;"")&lt;&gt;"Pendiente",TRIM(F23&amp;"")&lt;&gt;"Por confirmar",TRIM(F23&amp;"")&lt;&gt;"No consta",TRIM(F23&amp;"")&lt;&gt;"Desconocido",TRIM(F23&amp;"")&lt;&gt;"Sin confirmar",TRIM(F23&amp;"")&lt;&gt;"Por decidir",TRIM(F23&amp;"")&lt;&gt;"Por comprobar"),AND(LEN(TRIM(G23&amp;""))&gt;0,TRIM(G23&amp;"")&lt;&gt;"Pendiente",TRIM(G23&amp;"")&lt;&gt;"Por confirmar",TRIM(G23&amp;"")&lt;&gt;"No consta",TRIM(G23&amp;"")&lt;&gt;"Desconocido",TRIM(G23&amp;"")&lt;&gt;"Sin confirmar",TRIM(G23&amp;"")&lt;&gt;"Por decidir",TRIM(G23&amp;"")&lt;&gt;"Por comprobar"),TRIM(F23)&lt;&gt;"Pendiente",TRIM(G23)&lt;&gt;"Pendiente",TRIM(F23)&lt;&gt;"Por confirmar",TRIM(G23)&lt;&gt;"Por confirmar")),0,1))),2))</f>
      </c>
    </row>
    <row r="24" ht="70" customHeight="1">
      <c r="B24" s="39" t="n">
        <v>15</v>
      </c>
      <c r="C24" s="44"/>
      <c r="D24" s="44"/>
      <c r="E24" s="44"/>
      <c r="F24" s="44"/>
      <c r="G24" s="44"/>
      <c r="H24" s="45"/>
      <c r="I24" s="46"/>
      <c r="J24" s="46"/>
      <c r="K24" s="46"/>
      <c r="L24" s="47">
        <f>IFERROR(IF(O24=1,ROUND(J24-I24,2),""),"")</f>
      </c>
      <c r="M24" s="48">
        <f>IF(NOT(ISNUMBER(P24)),"",IF(P24=2,"ROJO",IF(P24=1,"ÁMBAR","VERDE")))</f>
      </c>
      <c r="N24" s="48">
        <f>IFERROR(IF(NOT(COUNTA(C24:K24)&gt;0),"",IF(OR(NOT(OR(H24="",H24="Sale",H24="Se queda",H24="Pendiente")),IF(LEN(TRIM(I24&amp;""))=0,FALSE,NOT(IF(ISNUMBER(I24),AND(ABS(I24-ROUND(I24,2))&lt;0.00000001),FALSE))),IF(LEN(TRIM(J24&amp;""))=0,FALSE,NOT(IF(ISNUMBER(J24),AND(ABS(J24-ROUND(J24,2))&lt;0.00000001),FALSE))),IF(AND(H24="Sale",ISNUMBER(J24)),J24&lt;&gt;0,FALSE)),"Revisamos opciones e importes; Sale exige después cero explícito. Los importes tienen dos decimales.",IF(O24=0,"Completamos antes, después, estado, importes y referencia. Lo desconocido no es cero.",IF(P24&gt;0,"La diferencia se conoce; falta concretar quién lo hace. Sigue pendiente en el total completo.","Alcance e importes registrados. Una salida no demuestra adjudicación a otro.")))),"Hay una entrada con error. Corregimos el dato antes de cerrar la comprobación.")</f>
      </c>
      <c r="O24" s="49" t="n">
        <f>IFERROR(IF(AND(AND(LEN(TRIM(C24&amp;""))&gt;0,TRIM(C24&amp;"")&lt;&gt;"Pendiente",TRIM(C24&amp;"")&lt;&gt;"Por confirmar",TRIM(C24&amp;"")&lt;&gt;"No consta",TRIM(C24&amp;"")&lt;&gt;"Desconocido",TRIM(C24&amp;"")&lt;&gt;"Sin confirmar",TRIM(C24&amp;"")&lt;&gt;"Por decidir",TRIM(C24&amp;"")&lt;&gt;"Por comprobar"),AND(LEN(TRIM(D24&amp;""))&gt;0,TRIM(D24&amp;"")&lt;&gt;"Pendiente",TRIM(D24&amp;"")&lt;&gt;"Por confirmar",TRIM(D24&amp;"")&lt;&gt;"No consta",TRIM(D24&amp;"")&lt;&gt;"Desconocido",TRIM(D24&amp;"")&lt;&gt;"Sin confirmar",TRIM(D24&amp;"")&lt;&gt;"Por decidir",TRIM(D24&amp;"")&lt;&gt;"Por comprobar"),AND(LEN(TRIM(E24&amp;""))&gt;0,TRIM(E24&amp;"")&lt;&gt;"Pendiente",TRIM(E24&amp;"")&lt;&gt;"Por confirmar",TRIM(E24&amp;"")&lt;&gt;"No consta",TRIM(E24&amp;"")&lt;&gt;"Desconocido",TRIM(E24&amp;"")&lt;&gt;"Sin confirmar",TRIM(E24&amp;"")&lt;&gt;"Por decidir",TRIM(E24&amp;"")&lt;&gt;"Por comprobar"),AND(LEN(TRIM(K24&amp;""))&gt;0,TRIM(K24&amp;"")&lt;&gt;"Pendiente",TRIM(K24&amp;"")&lt;&gt;"Por confirmar",TRIM(K24&amp;"")&lt;&gt;"No consta",TRIM(K24&amp;"")&lt;&gt;"Desconocido",TRIM(K24&amp;"")&lt;&gt;"Sin confirmar",TRIM(K24&amp;"")&lt;&gt;"Por decidir",TRIM(K24&amp;"")&lt;&gt;"Por comprobar"),OR(H24="Sale",H24="Se queda"),IF(ISNUMBER(I24),AND(ABS(I24-ROUND(I24,2))&lt;0.00000001),FALSE),IF(ISNUMBER(J24),AND(ABS(J24-ROUND(J24,2))&lt;0.00000001),FALSE),NOT(OR(NOT(OR(H24="",H24="Sale",H24="Se queda",H24="Pendiente")),IF(LEN(TRIM(I24&amp;""))=0,FALSE,NOT(IF(ISNUMBER(I24),AND(ABS(I24-ROUND(I24,2))&lt;0.00000001),FALSE))),IF(LEN(TRIM(J24&amp;""))=0,FALSE,NOT(IF(ISNUMBER(J24),AND(ABS(J24-ROUND(J24,2))&lt;0.00000001),FALSE))),IF(AND(H24="Sale",ISNUMBER(J24)),J24&lt;&gt;0,FALSE)))),1,0),0)</f>
        <v>0</v>
      </c>
      <c r="P24" s="49">
        <f>IF(OR(ISERROR(C24),ISERROR(D24),ISERROR(E24),ISERROR(F24),ISERROR(G24),ISERROR(H24),ISERROR(I24),ISERROR(J24),ISERROR(K24)),2,IFERROR(IF(NOT(COUNTA(C24:K24)&gt;0),"",IF(OR(NOT(OR(H24="",H24="Sale",H24="Se queda",H24="Pendiente")),IF(LEN(TRIM(I24&amp;""))=0,FALSE,NOT(IF(ISNUMBER(I24),AND(ABS(I24-ROUND(I24,2))&lt;0.00000001),FALSE))),IF(LEN(TRIM(J24&amp;""))=0,FALSE,NOT(IF(ISNUMBER(J24),AND(ABS(J24-ROUND(J24,2))&lt;0.00000001),FALSE))),IF(AND(H24="Sale",ISNUMBER(J24)),J24&lt;&gt;0,FALSE)),2,IF(AND(O24=1,AND(AND(LEN(TRIM(F24&amp;""))&gt;0,TRIM(F24&amp;"")&lt;&gt;"Pendiente",TRIM(F24&amp;"")&lt;&gt;"Por confirmar",TRIM(F24&amp;"")&lt;&gt;"No consta",TRIM(F24&amp;"")&lt;&gt;"Desconocido",TRIM(F24&amp;"")&lt;&gt;"Sin confirmar",TRIM(F24&amp;"")&lt;&gt;"Por decidir",TRIM(F24&amp;"")&lt;&gt;"Por comprobar"),AND(LEN(TRIM(G24&amp;""))&gt;0,TRIM(G24&amp;"")&lt;&gt;"Pendiente",TRIM(G24&amp;"")&lt;&gt;"Por confirmar",TRIM(G24&amp;"")&lt;&gt;"No consta",TRIM(G24&amp;"")&lt;&gt;"Desconocido",TRIM(G24&amp;"")&lt;&gt;"Sin confirmar",TRIM(G24&amp;"")&lt;&gt;"Por decidir",TRIM(G24&amp;"")&lt;&gt;"Por comprobar"),TRIM(F24)&lt;&gt;"Pendiente",TRIM(G24)&lt;&gt;"Pendiente",TRIM(F24)&lt;&gt;"Por confirmar",TRIM(G24)&lt;&gt;"Por confirmar")),0,1))),2))</f>
      </c>
    </row>
    <row r="25" ht="70" customHeight="1">
      <c r="B25" s="39" t="n">
        <v>16</v>
      </c>
      <c r="C25" s="44"/>
      <c r="D25" s="44"/>
      <c r="E25" s="44"/>
      <c r="F25" s="44"/>
      <c r="G25" s="44"/>
      <c r="H25" s="45"/>
      <c r="I25" s="46"/>
      <c r="J25" s="46"/>
      <c r="K25" s="46"/>
      <c r="L25" s="47">
        <f>IFERROR(IF(O25=1,ROUND(J25-I25,2),""),"")</f>
      </c>
      <c r="M25" s="48">
        <f>IF(NOT(ISNUMBER(P25)),"",IF(P25=2,"ROJO",IF(P25=1,"ÁMBAR","VERDE")))</f>
      </c>
      <c r="N25" s="48">
        <f>IFERROR(IF(NOT(COUNTA(C25:K25)&gt;0),"",IF(OR(NOT(OR(H25="",H25="Sale",H25="Se queda",H25="Pendiente")),IF(LEN(TRIM(I25&amp;""))=0,FALSE,NOT(IF(ISNUMBER(I25),AND(ABS(I25-ROUND(I25,2))&lt;0.00000001),FALSE))),IF(LEN(TRIM(J25&amp;""))=0,FALSE,NOT(IF(ISNUMBER(J25),AND(ABS(J25-ROUND(J25,2))&lt;0.00000001),FALSE))),IF(AND(H25="Sale",ISNUMBER(J25)),J25&lt;&gt;0,FALSE)),"Revisamos opciones e importes; Sale exige después cero explícito. Los importes tienen dos decimales.",IF(O25=0,"Completamos antes, después, estado, importes y referencia. Lo desconocido no es cero.",IF(P25&gt;0,"La diferencia se conoce; falta concretar quién lo hace. Sigue pendiente en el total completo.","Alcance e importes registrados. Una salida no demuestra adjudicación a otro.")))),"Hay una entrada con error. Corregimos el dato antes de cerrar la comprobación.")</f>
      </c>
      <c r="O25" s="49" t="n">
        <f>IFERROR(IF(AND(AND(LEN(TRIM(C25&amp;""))&gt;0,TRIM(C25&amp;"")&lt;&gt;"Pendiente",TRIM(C25&amp;"")&lt;&gt;"Por confirmar",TRIM(C25&amp;"")&lt;&gt;"No consta",TRIM(C25&amp;"")&lt;&gt;"Desconocido",TRIM(C25&amp;"")&lt;&gt;"Sin confirmar",TRIM(C25&amp;"")&lt;&gt;"Por decidir",TRIM(C25&amp;"")&lt;&gt;"Por comprobar"),AND(LEN(TRIM(D25&amp;""))&gt;0,TRIM(D25&amp;"")&lt;&gt;"Pendiente",TRIM(D25&amp;"")&lt;&gt;"Por confirmar",TRIM(D25&amp;"")&lt;&gt;"No consta",TRIM(D25&amp;"")&lt;&gt;"Desconocido",TRIM(D25&amp;"")&lt;&gt;"Sin confirmar",TRIM(D25&amp;"")&lt;&gt;"Por decidir",TRIM(D25&amp;"")&lt;&gt;"Por comprobar"),AND(LEN(TRIM(E25&amp;""))&gt;0,TRIM(E25&amp;"")&lt;&gt;"Pendiente",TRIM(E25&amp;"")&lt;&gt;"Por confirmar",TRIM(E25&amp;"")&lt;&gt;"No consta",TRIM(E25&amp;"")&lt;&gt;"Desconocido",TRIM(E25&amp;"")&lt;&gt;"Sin confirmar",TRIM(E25&amp;"")&lt;&gt;"Por decidir",TRIM(E25&amp;"")&lt;&gt;"Por comprobar"),AND(LEN(TRIM(K25&amp;""))&gt;0,TRIM(K25&amp;"")&lt;&gt;"Pendiente",TRIM(K25&amp;"")&lt;&gt;"Por confirmar",TRIM(K25&amp;"")&lt;&gt;"No consta",TRIM(K25&amp;"")&lt;&gt;"Desconocido",TRIM(K25&amp;"")&lt;&gt;"Sin confirmar",TRIM(K25&amp;"")&lt;&gt;"Por decidir",TRIM(K25&amp;"")&lt;&gt;"Por comprobar"),OR(H25="Sale",H25="Se queda"),IF(ISNUMBER(I25),AND(ABS(I25-ROUND(I25,2))&lt;0.00000001),FALSE),IF(ISNUMBER(J25),AND(ABS(J25-ROUND(J25,2))&lt;0.00000001),FALSE),NOT(OR(NOT(OR(H25="",H25="Sale",H25="Se queda",H25="Pendiente")),IF(LEN(TRIM(I25&amp;""))=0,FALSE,NOT(IF(ISNUMBER(I25),AND(ABS(I25-ROUND(I25,2))&lt;0.00000001),FALSE))),IF(LEN(TRIM(J25&amp;""))=0,FALSE,NOT(IF(ISNUMBER(J25),AND(ABS(J25-ROUND(J25,2))&lt;0.00000001),FALSE))),IF(AND(H25="Sale",ISNUMBER(J25)),J25&lt;&gt;0,FALSE)))),1,0),0)</f>
        <v>0</v>
      </c>
      <c r="P25" s="49">
        <f>IF(OR(ISERROR(C25),ISERROR(D25),ISERROR(E25),ISERROR(F25),ISERROR(G25),ISERROR(H25),ISERROR(I25),ISERROR(J25),ISERROR(K25)),2,IFERROR(IF(NOT(COUNTA(C25:K25)&gt;0),"",IF(OR(NOT(OR(H25="",H25="Sale",H25="Se queda",H25="Pendiente")),IF(LEN(TRIM(I25&amp;""))=0,FALSE,NOT(IF(ISNUMBER(I25),AND(ABS(I25-ROUND(I25,2))&lt;0.00000001),FALSE))),IF(LEN(TRIM(J25&amp;""))=0,FALSE,NOT(IF(ISNUMBER(J25),AND(ABS(J25-ROUND(J25,2))&lt;0.00000001),FALSE))),IF(AND(H25="Sale",ISNUMBER(J25)),J25&lt;&gt;0,FALSE)),2,IF(AND(O25=1,AND(AND(LEN(TRIM(F25&amp;""))&gt;0,TRIM(F25&amp;"")&lt;&gt;"Pendiente",TRIM(F25&amp;"")&lt;&gt;"Por confirmar",TRIM(F25&amp;"")&lt;&gt;"No consta",TRIM(F25&amp;"")&lt;&gt;"Desconocido",TRIM(F25&amp;"")&lt;&gt;"Sin confirmar",TRIM(F25&amp;"")&lt;&gt;"Por decidir",TRIM(F25&amp;"")&lt;&gt;"Por comprobar"),AND(LEN(TRIM(G25&amp;""))&gt;0,TRIM(G25&amp;"")&lt;&gt;"Pendiente",TRIM(G25&amp;"")&lt;&gt;"Por confirmar",TRIM(G25&amp;"")&lt;&gt;"No consta",TRIM(G25&amp;"")&lt;&gt;"Desconocido",TRIM(G25&amp;"")&lt;&gt;"Sin confirmar",TRIM(G25&amp;"")&lt;&gt;"Por decidir",TRIM(G25&amp;"")&lt;&gt;"Por comprobar"),TRIM(F25)&lt;&gt;"Pendiente",TRIM(G25)&lt;&gt;"Pendiente",TRIM(F25)&lt;&gt;"Por confirmar",TRIM(G25)&lt;&gt;"Por confirmar")),0,1))),2))</f>
      </c>
    </row>
    <row r="26" ht="70" customHeight="1">
      <c r="B26" s="39" t="n">
        <v>17</v>
      </c>
      <c r="C26" s="44"/>
      <c r="D26" s="44"/>
      <c r="E26" s="44"/>
      <c r="F26" s="44"/>
      <c r="G26" s="44"/>
      <c r="H26" s="45"/>
      <c r="I26" s="46"/>
      <c r="J26" s="46"/>
      <c r="K26" s="46"/>
      <c r="L26" s="47">
        <f>IFERROR(IF(O26=1,ROUND(J26-I26,2),""),"")</f>
      </c>
      <c r="M26" s="48">
        <f>IF(NOT(ISNUMBER(P26)),"",IF(P26=2,"ROJO",IF(P26=1,"ÁMBAR","VERDE")))</f>
      </c>
      <c r="N26" s="48">
        <f>IFERROR(IF(NOT(COUNTA(C26:K26)&gt;0),"",IF(OR(NOT(OR(H26="",H26="Sale",H26="Se queda",H26="Pendiente")),IF(LEN(TRIM(I26&amp;""))=0,FALSE,NOT(IF(ISNUMBER(I26),AND(ABS(I26-ROUND(I26,2))&lt;0.00000001),FALSE))),IF(LEN(TRIM(J26&amp;""))=0,FALSE,NOT(IF(ISNUMBER(J26),AND(ABS(J26-ROUND(J26,2))&lt;0.00000001),FALSE))),IF(AND(H26="Sale",ISNUMBER(J26)),J26&lt;&gt;0,FALSE)),"Revisamos opciones e importes; Sale exige después cero explícito. Los importes tienen dos decimales.",IF(O26=0,"Completamos antes, después, estado, importes y referencia. Lo desconocido no es cero.",IF(P26&gt;0,"La diferencia se conoce; falta concretar quién lo hace. Sigue pendiente en el total completo.","Alcance e importes registrados. Una salida no demuestra adjudicación a otro.")))),"Hay una entrada con error. Corregimos el dato antes de cerrar la comprobación.")</f>
      </c>
      <c r="O26" s="49" t="n">
        <f>IFERROR(IF(AND(AND(LEN(TRIM(C26&amp;""))&gt;0,TRIM(C26&amp;"")&lt;&gt;"Pendiente",TRIM(C26&amp;"")&lt;&gt;"Por confirmar",TRIM(C26&amp;"")&lt;&gt;"No consta",TRIM(C26&amp;"")&lt;&gt;"Desconocido",TRIM(C26&amp;"")&lt;&gt;"Sin confirmar",TRIM(C26&amp;"")&lt;&gt;"Por decidir",TRIM(C26&amp;"")&lt;&gt;"Por comprobar"),AND(LEN(TRIM(D26&amp;""))&gt;0,TRIM(D26&amp;"")&lt;&gt;"Pendiente",TRIM(D26&amp;"")&lt;&gt;"Por confirmar",TRIM(D26&amp;"")&lt;&gt;"No consta",TRIM(D26&amp;"")&lt;&gt;"Desconocido",TRIM(D26&amp;"")&lt;&gt;"Sin confirmar",TRIM(D26&amp;"")&lt;&gt;"Por decidir",TRIM(D26&amp;"")&lt;&gt;"Por comprobar"),AND(LEN(TRIM(E26&amp;""))&gt;0,TRIM(E26&amp;"")&lt;&gt;"Pendiente",TRIM(E26&amp;"")&lt;&gt;"Por confirmar",TRIM(E26&amp;"")&lt;&gt;"No consta",TRIM(E26&amp;"")&lt;&gt;"Desconocido",TRIM(E26&amp;"")&lt;&gt;"Sin confirmar",TRIM(E26&amp;"")&lt;&gt;"Por decidir",TRIM(E26&amp;"")&lt;&gt;"Por comprobar"),AND(LEN(TRIM(K26&amp;""))&gt;0,TRIM(K26&amp;"")&lt;&gt;"Pendiente",TRIM(K26&amp;"")&lt;&gt;"Por confirmar",TRIM(K26&amp;"")&lt;&gt;"No consta",TRIM(K26&amp;"")&lt;&gt;"Desconocido",TRIM(K26&amp;"")&lt;&gt;"Sin confirmar",TRIM(K26&amp;"")&lt;&gt;"Por decidir",TRIM(K26&amp;"")&lt;&gt;"Por comprobar"),OR(H26="Sale",H26="Se queda"),IF(ISNUMBER(I26),AND(ABS(I26-ROUND(I26,2))&lt;0.00000001),FALSE),IF(ISNUMBER(J26),AND(ABS(J26-ROUND(J26,2))&lt;0.00000001),FALSE),NOT(OR(NOT(OR(H26="",H26="Sale",H26="Se queda",H26="Pendiente")),IF(LEN(TRIM(I26&amp;""))=0,FALSE,NOT(IF(ISNUMBER(I26),AND(ABS(I26-ROUND(I26,2))&lt;0.00000001),FALSE))),IF(LEN(TRIM(J26&amp;""))=0,FALSE,NOT(IF(ISNUMBER(J26),AND(ABS(J26-ROUND(J26,2))&lt;0.00000001),FALSE))),IF(AND(H26="Sale",ISNUMBER(J26)),J26&lt;&gt;0,FALSE)))),1,0),0)</f>
        <v>0</v>
      </c>
      <c r="P26" s="49">
        <f>IF(OR(ISERROR(C26),ISERROR(D26),ISERROR(E26),ISERROR(F26),ISERROR(G26),ISERROR(H26),ISERROR(I26),ISERROR(J26),ISERROR(K26)),2,IFERROR(IF(NOT(COUNTA(C26:K26)&gt;0),"",IF(OR(NOT(OR(H26="",H26="Sale",H26="Se queda",H26="Pendiente")),IF(LEN(TRIM(I26&amp;""))=0,FALSE,NOT(IF(ISNUMBER(I26),AND(ABS(I26-ROUND(I26,2))&lt;0.00000001),FALSE))),IF(LEN(TRIM(J26&amp;""))=0,FALSE,NOT(IF(ISNUMBER(J26),AND(ABS(J26-ROUND(J26,2))&lt;0.00000001),FALSE))),IF(AND(H26="Sale",ISNUMBER(J26)),J26&lt;&gt;0,FALSE)),2,IF(AND(O26=1,AND(AND(LEN(TRIM(F26&amp;""))&gt;0,TRIM(F26&amp;"")&lt;&gt;"Pendiente",TRIM(F26&amp;"")&lt;&gt;"Por confirmar",TRIM(F26&amp;"")&lt;&gt;"No consta",TRIM(F26&amp;"")&lt;&gt;"Desconocido",TRIM(F26&amp;"")&lt;&gt;"Sin confirmar",TRIM(F26&amp;"")&lt;&gt;"Por decidir",TRIM(F26&amp;"")&lt;&gt;"Por comprobar"),AND(LEN(TRIM(G26&amp;""))&gt;0,TRIM(G26&amp;"")&lt;&gt;"Pendiente",TRIM(G26&amp;"")&lt;&gt;"Por confirmar",TRIM(G26&amp;"")&lt;&gt;"No consta",TRIM(G26&amp;"")&lt;&gt;"Desconocido",TRIM(G26&amp;"")&lt;&gt;"Sin confirmar",TRIM(G26&amp;"")&lt;&gt;"Por decidir",TRIM(G26&amp;"")&lt;&gt;"Por comprobar"),TRIM(F26)&lt;&gt;"Pendiente",TRIM(G26)&lt;&gt;"Pendiente",TRIM(F26)&lt;&gt;"Por confirmar",TRIM(G26)&lt;&gt;"Por confirmar")),0,1))),2))</f>
      </c>
    </row>
    <row r="27" ht="70" customHeight="1">
      <c r="B27" s="39" t="n">
        <v>18</v>
      </c>
      <c r="C27" s="44"/>
      <c r="D27" s="44"/>
      <c r="E27" s="44"/>
      <c r="F27" s="44"/>
      <c r="G27" s="44"/>
      <c r="H27" s="45"/>
      <c r="I27" s="46"/>
      <c r="J27" s="46"/>
      <c r="K27" s="46"/>
      <c r="L27" s="47">
        <f>IFERROR(IF(O27=1,ROUND(J27-I27,2),""),"")</f>
      </c>
      <c r="M27" s="48">
        <f>IF(NOT(ISNUMBER(P27)),"",IF(P27=2,"ROJO",IF(P27=1,"ÁMBAR","VERDE")))</f>
      </c>
      <c r="N27" s="48">
        <f>IFERROR(IF(NOT(COUNTA(C27:K27)&gt;0),"",IF(OR(NOT(OR(H27="",H27="Sale",H27="Se queda",H27="Pendiente")),IF(LEN(TRIM(I27&amp;""))=0,FALSE,NOT(IF(ISNUMBER(I27),AND(ABS(I27-ROUND(I27,2))&lt;0.00000001),FALSE))),IF(LEN(TRIM(J27&amp;""))=0,FALSE,NOT(IF(ISNUMBER(J27),AND(ABS(J27-ROUND(J27,2))&lt;0.00000001),FALSE))),IF(AND(H27="Sale",ISNUMBER(J27)),J27&lt;&gt;0,FALSE)),"Revisamos opciones e importes; Sale exige después cero explícito. Los importes tienen dos decimales.",IF(O27=0,"Completamos antes, después, estado, importes y referencia. Lo desconocido no es cero.",IF(P27&gt;0,"La diferencia se conoce; falta concretar quién lo hace. Sigue pendiente en el total completo.","Alcance e importes registrados. Una salida no demuestra adjudicación a otro.")))),"Hay una entrada con error. Corregimos el dato antes de cerrar la comprobación.")</f>
      </c>
      <c r="O27" s="49" t="n">
        <f>IFERROR(IF(AND(AND(LEN(TRIM(C27&amp;""))&gt;0,TRIM(C27&amp;"")&lt;&gt;"Pendiente",TRIM(C27&amp;"")&lt;&gt;"Por confirmar",TRIM(C27&amp;"")&lt;&gt;"No consta",TRIM(C27&amp;"")&lt;&gt;"Desconocido",TRIM(C27&amp;"")&lt;&gt;"Sin confirmar",TRIM(C27&amp;"")&lt;&gt;"Por decidir",TRIM(C27&amp;"")&lt;&gt;"Por comprobar"),AND(LEN(TRIM(D27&amp;""))&gt;0,TRIM(D27&amp;"")&lt;&gt;"Pendiente",TRIM(D27&amp;"")&lt;&gt;"Por confirmar",TRIM(D27&amp;"")&lt;&gt;"No consta",TRIM(D27&amp;"")&lt;&gt;"Desconocido",TRIM(D27&amp;"")&lt;&gt;"Sin confirmar",TRIM(D27&amp;"")&lt;&gt;"Por decidir",TRIM(D27&amp;"")&lt;&gt;"Por comprobar"),AND(LEN(TRIM(E27&amp;""))&gt;0,TRIM(E27&amp;"")&lt;&gt;"Pendiente",TRIM(E27&amp;"")&lt;&gt;"Por confirmar",TRIM(E27&amp;"")&lt;&gt;"No consta",TRIM(E27&amp;"")&lt;&gt;"Desconocido",TRIM(E27&amp;"")&lt;&gt;"Sin confirmar",TRIM(E27&amp;"")&lt;&gt;"Por decidir",TRIM(E27&amp;"")&lt;&gt;"Por comprobar"),AND(LEN(TRIM(K27&amp;""))&gt;0,TRIM(K27&amp;"")&lt;&gt;"Pendiente",TRIM(K27&amp;"")&lt;&gt;"Por confirmar",TRIM(K27&amp;"")&lt;&gt;"No consta",TRIM(K27&amp;"")&lt;&gt;"Desconocido",TRIM(K27&amp;"")&lt;&gt;"Sin confirmar",TRIM(K27&amp;"")&lt;&gt;"Por decidir",TRIM(K27&amp;"")&lt;&gt;"Por comprobar"),OR(H27="Sale",H27="Se queda"),IF(ISNUMBER(I27),AND(ABS(I27-ROUND(I27,2))&lt;0.00000001),FALSE),IF(ISNUMBER(J27),AND(ABS(J27-ROUND(J27,2))&lt;0.00000001),FALSE),NOT(OR(NOT(OR(H27="",H27="Sale",H27="Se queda",H27="Pendiente")),IF(LEN(TRIM(I27&amp;""))=0,FALSE,NOT(IF(ISNUMBER(I27),AND(ABS(I27-ROUND(I27,2))&lt;0.00000001),FALSE))),IF(LEN(TRIM(J27&amp;""))=0,FALSE,NOT(IF(ISNUMBER(J27),AND(ABS(J27-ROUND(J27,2))&lt;0.00000001),FALSE))),IF(AND(H27="Sale",ISNUMBER(J27)),J27&lt;&gt;0,FALSE)))),1,0),0)</f>
        <v>0</v>
      </c>
      <c r="P27" s="49">
        <f>IF(OR(ISERROR(C27),ISERROR(D27),ISERROR(E27),ISERROR(F27),ISERROR(G27),ISERROR(H27),ISERROR(I27),ISERROR(J27),ISERROR(K27)),2,IFERROR(IF(NOT(COUNTA(C27:K27)&gt;0),"",IF(OR(NOT(OR(H27="",H27="Sale",H27="Se queda",H27="Pendiente")),IF(LEN(TRIM(I27&amp;""))=0,FALSE,NOT(IF(ISNUMBER(I27),AND(ABS(I27-ROUND(I27,2))&lt;0.00000001),FALSE))),IF(LEN(TRIM(J27&amp;""))=0,FALSE,NOT(IF(ISNUMBER(J27),AND(ABS(J27-ROUND(J27,2))&lt;0.00000001),FALSE))),IF(AND(H27="Sale",ISNUMBER(J27)),J27&lt;&gt;0,FALSE)),2,IF(AND(O27=1,AND(AND(LEN(TRIM(F27&amp;""))&gt;0,TRIM(F27&amp;"")&lt;&gt;"Pendiente",TRIM(F27&amp;"")&lt;&gt;"Por confirmar",TRIM(F27&amp;"")&lt;&gt;"No consta",TRIM(F27&amp;"")&lt;&gt;"Desconocido",TRIM(F27&amp;"")&lt;&gt;"Sin confirmar",TRIM(F27&amp;"")&lt;&gt;"Por decidir",TRIM(F27&amp;"")&lt;&gt;"Por comprobar"),AND(LEN(TRIM(G27&amp;""))&gt;0,TRIM(G27&amp;"")&lt;&gt;"Pendiente",TRIM(G27&amp;"")&lt;&gt;"Por confirmar",TRIM(G27&amp;"")&lt;&gt;"No consta",TRIM(G27&amp;"")&lt;&gt;"Desconocido",TRIM(G27&amp;"")&lt;&gt;"Sin confirmar",TRIM(G27&amp;"")&lt;&gt;"Por decidir",TRIM(G27&amp;"")&lt;&gt;"Por comprobar"),TRIM(F27)&lt;&gt;"Pendiente",TRIM(G27)&lt;&gt;"Pendiente",TRIM(F27)&lt;&gt;"Por confirmar",TRIM(G27)&lt;&gt;"Por confirmar")),0,1))),2))</f>
      </c>
    </row>
    <row r="28" ht="70" customHeight="1">
      <c r="B28" s="39" t="n">
        <v>19</v>
      </c>
      <c r="C28" s="44"/>
      <c r="D28" s="44"/>
      <c r="E28" s="44"/>
      <c r="F28" s="44"/>
      <c r="G28" s="44"/>
      <c r="H28" s="45"/>
      <c r="I28" s="46"/>
      <c r="J28" s="46"/>
      <c r="K28" s="46"/>
      <c r="L28" s="47">
        <f>IFERROR(IF(O28=1,ROUND(J28-I28,2),""),"")</f>
      </c>
      <c r="M28" s="48">
        <f>IF(NOT(ISNUMBER(P28)),"",IF(P28=2,"ROJO",IF(P28=1,"ÁMBAR","VERDE")))</f>
      </c>
      <c r="N28" s="48">
        <f>IFERROR(IF(NOT(COUNTA(C28:K28)&gt;0),"",IF(OR(NOT(OR(H28="",H28="Sale",H28="Se queda",H28="Pendiente")),IF(LEN(TRIM(I28&amp;""))=0,FALSE,NOT(IF(ISNUMBER(I28),AND(ABS(I28-ROUND(I28,2))&lt;0.00000001),FALSE))),IF(LEN(TRIM(J28&amp;""))=0,FALSE,NOT(IF(ISNUMBER(J28),AND(ABS(J28-ROUND(J28,2))&lt;0.00000001),FALSE))),IF(AND(H28="Sale",ISNUMBER(J28)),J28&lt;&gt;0,FALSE)),"Revisamos opciones e importes; Sale exige después cero explícito. Los importes tienen dos decimales.",IF(O28=0,"Completamos antes, después, estado, importes y referencia. Lo desconocido no es cero.",IF(P28&gt;0,"La diferencia se conoce; falta concretar quién lo hace. Sigue pendiente en el total completo.","Alcance e importes registrados. Una salida no demuestra adjudicación a otro.")))),"Hay una entrada con error. Corregimos el dato antes de cerrar la comprobación.")</f>
      </c>
      <c r="O28" s="49" t="n">
        <f>IFERROR(IF(AND(AND(LEN(TRIM(C28&amp;""))&gt;0,TRIM(C28&amp;"")&lt;&gt;"Pendiente",TRIM(C28&amp;"")&lt;&gt;"Por confirmar",TRIM(C28&amp;"")&lt;&gt;"No consta",TRIM(C28&amp;"")&lt;&gt;"Desconocido",TRIM(C28&amp;"")&lt;&gt;"Sin confirmar",TRIM(C28&amp;"")&lt;&gt;"Por decidir",TRIM(C28&amp;"")&lt;&gt;"Por comprobar"),AND(LEN(TRIM(D28&amp;""))&gt;0,TRIM(D28&amp;"")&lt;&gt;"Pendiente",TRIM(D28&amp;"")&lt;&gt;"Por confirmar",TRIM(D28&amp;"")&lt;&gt;"No consta",TRIM(D28&amp;"")&lt;&gt;"Desconocido",TRIM(D28&amp;"")&lt;&gt;"Sin confirmar",TRIM(D28&amp;"")&lt;&gt;"Por decidir",TRIM(D28&amp;"")&lt;&gt;"Por comprobar"),AND(LEN(TRIM(E28&amp;""))&gt;0,TRIM(E28&amp;"")&lt;&gt;"Pendiente",TRIM(E28&amp;"")&lt;&gt;"Por confirmar",TRIM(E28&amp;"")&lt;&gt;"No consta",TRIM(E28&amp;"")&lt;&gt;"Desconocido",TRIM(E28&amp;"")&lt;&gt;"Sin confirmar",TRIM(E28&amp;"")&lt;&gt;"Por decidir",TRIM(E28&amp;"")&lt;&gt;"Por comprobar"),AND(LEN(TRIM(K28&amp;""))&gt;0,TRIM(K28&amp;"")&lt;&gt;"Pendiente",TRIM(K28&amp;"")&lt;&gt;"Por confirmar",TRIM(K28&amp;"")&lt;&gt;"No consta",TRIM(K28&amp;"")&lt;&gt;"Desconocido",TRIM(K28&amp;"")&lt;&gt;"Sin confirmar",TRIM(K28&amp;"")&lt;&gt;"Por decidir",TRIM(K28&amp;"")&lt;&gt;"Por comprobar"),OR(H28="Sale",H28="Se queda"),IF(ISNUMBER(I28),AND(ABS(I28-ROUND(I28,2))&lt;0.00000001),FALSE),IF(ISNUMBER(J28),AND(ABS(J28-ROUND(J28,2))&lt;0.00000001),FALSE),NOT(OR(NOT(OR(H28="",H28="Sale",H28="Se queda",H28="Pendiente")),IF(LEN(TRIM(I28&amp;""))=0,FALSE,NOT(IF(ISNUMBER(I28),AND(ABS(I28-ROUND(I28,2))&lt;0.00000001),FALSE))),IF(LEN(TRIM(J28&amp;""))=0,FALSE,NOT(IF(ISNUMBER(J28),AND(ABS(J28-ROUND(J28,2))&lt;0.00000001),FALSE))),IF(AND(H28="Sale",ISNUMBER(J28)),J28&lt;&gt;0,FALSE)))),1,0),0)</f>
        <v>0</v>
      </c>
      <c r="P28" s="49">
        <f>IF(OR(ISERROR(C28),ISERROR(D28),ISERROR(E28),ISERROR(F28),ISERROR(G28),ISERROR(H28),ISERROR(I28),ISERROR(J28),ISERROR(K28)),2,IFERROR(IF(NOT(COUNTA(C28:K28)&gt;0),"",IF(OR(NOT(OR(H28="",H28="Sale",H28="Se queda",H28="Pendiente")),IF(LEN(TRIM(I28&amp;""))=0,FALSE,NOT(IF(ISNUMBER(I28),AND(ABS(I28-ROUND(I28,2))&lt;0.00000001),FALSE))),IF(LEN(TRIM(J28&amp;""))=0,FALSE,NOT(IF(ISNUMBER(J28),AND(ABS(J28-ROUND(J28,2))&lt;0.00000001),FALSE))),IF(AND(H28="Sale",ISNUMBER(J28)),J28&lt;&gt;0,FALSE)),2,IF(AND(O28=1,AND(AND(LEN(TRIM(F28&amp;""))&gt;0,TRIM(F28&amp;"")&lt;&gt;"Pendiente",TRIM(F28&amp;"")&lt;&gt;"Por confirmar",TRIM(F28&amp;"")&lt;&gt;"No consta",TRIM(F28&amp;"")&lt;&gt;"Desconocido",TRIM(F28&amp;"")&lt;&gt;"Sin confirmar",TRIM(F28&amp;"")&lt;&gt;"Por decidir",TRIM(F28&amp;"")&lt;&gt;"Por comprobar"),AND(LEN(TRIM(G28&amp;""))&gt;0,TRIM(G28&amp;"")&lt;&gt;"Pendiente",TRIM(G28&amp;"")&lt;&gt;"Por confirmar",TRIM(G28&amp;"")&lt;&gt;"No consta",TRIM(G28&amp;"")&lt;&gt;"Desconocido",TRIM(G28&amp;"")&lt;&gt;"Sin confirmar",TRIM(G28&amp;"")&lt;&gt;"Por decidir",TRIM(G28&amp;"")&lt;&gt;"Por comprobar"),TRIM(F28)&lt;&gt;"Pendiente",TRIM(G28)&lt;&gt;"Pendiente",TRIM(F28)&lt;&gt;"Por confirmar",TRIM(G28)&lt;&gt;"Por confirmar")),0,1))),2))</f>
      </c>
    </row>
    <row r="29" ht="70" customHeight="1">
      <c r="B29" s="39" t="n">
        <v>20</v>
      </c>
      <c r="C29" s="44"/>
      <c r="D29" s="44"/>
      <c r="E29" s="44"/>
      <c r="F29" s="44"/>
      <c r="G29" s="44"/>
      <c r="H29" s="45"/>
      <c r="I29" s="46"/>
      <c r="J29" s="46"/>
      <c r="K29" s="46"/>
      <c r="L29" s="47">
        <f>IFERROR(IF(O29=1,ROUND(J29-I29,2),""),"")</f>
      </c>
      <c r="M29" s="48">
        <f>IF(NOT(ISNUMBER(P29)),"",IF(P29=2,"ROJO",IF(P29=1,"ÁMBAR","VERDE")))</f>
      </c>
      <c r="N29" s="48">
        <f>IFERROR(IF(NOT(COUNTA(C29:K29)&gt;0),"",IF(OR(NOT(OR(H29="",H29="Sale",H29="Se queda",H29="Pendiente")),IF(LEN(TRIM(I29&amp;""))=0,FALSE,NOT(IF(ISNUMBER(I29),AND(ABS(I29-ROUND(I29,2))&lt;0.00000001),FALSE))),IF(LEN(TRIM(J29&amp;""))=0,FALSE,NOT(IF(ISNUMBER(J29),AND(ABS(J29-ROUND(J29,2))&lt;0.00000001),FALSE))),IF(AND(H29="Sale",ISNUMBER(J29)),J29&lt;&gt;0,FALSE)),"Revisamos opciones e importes; Sale exige después cero explícito. Los importes tienen dos decimales.",IF(O29=0,"Completamos antes, después, estado, importes y referencia. Lo desconocido no es cero.",IF(P29&gt;0,"La diferencia se conoce; falta concretar quién lo hace. Sigue pendiente en el total completo.","Alcance e importes registrados. Una salida no demuestra adjudicación a otro.")))),"Hay una entrada con error. Corregimos el dato antes de cerrar la comprobación.")</f>
      </c>
      <c r="O29" s="49" t="n">
        <f>IFERROR(IF(AND(AND(LEN(TRIM(C29&amp;""))&gt;0,TRIM(C29&amp;"")&lt;&gt;"Pendiente",TRIM(C29&amp;"")&lt;&gt;"Por confirmar",TRIM(C29&amp;"")&lt;&gt;"No consta",TRIM(C29&amp;"")&lt;&gt;"Desconocido",TRIM(C29&amp;"")&lt;&gt;"Sin confirmar",TRIM(C29&amp;"")&lt;&gt;"Por decidir",TRIM(C29&amp;"")&lt;&gt;"Por comprobar"),AND(LEN(TRIM(D29&amp;""))&gt;0,TRIM(D29&amp;"")&lt;&gt;"Pendiente",TRIM(D29&amp;"")&lt;&gt;"Por confirmar",TRIM(D29&amp;"")&lt;&gt;"No consta",TRIM(D29&amp;"")&lt;&gt;"Desconocido",TRIM(D29&amp;"")&lt;&gt;"Sin confirmar",TRIM(D29&amp;"")&lt;&gt;"Por decidir",TRIM(D29&amp;"")&lt;&gt;"Por comprobar"),AND(LEN(TRIM(E29&amp;""))&gt;0,TRIM(E29&amp;"")&lt;&gt;"Pendiente",TRIM(E29&amp;"")&lt;&gt;"Por confirmar",TRIM(E29&amp;"")&lt;&gt;"No consta",TRIM(E29&amp;"")&lt;&gt;"Desconocido",TRIM(E29&amp;"")&lt;&gt;"Sin confirmar",TRIM(E29&amp;"")&lt;&gt;"Por decidir",TRIM(E29&amp;"")&lt;&gt;"Por comprobar"),AND(LEN(TRIM(K29&amp;""))&gt;0,TRIM(K29&amp;"")&lt;&gt;"Pendiente",TRIM(K29&amp;"")&lt;&gt;"Por confirmar",TRIM(K29&amp;"")&lt;&gt;"No consta",TRIM(K29&amp;"")&lt;&gt;"Desconocido",TRIM(K29&amp;"")&lt;&gt;"Sin confirmar",TRIM(K29&amp;"")&lt;&gt;"Por decidir",TRIM(K29&amp;"")&lt;&gt;"Por comprobar"),OR(H29="Sale",H29="Se queda"),IF(ISNUMBER(I29),AND(ABS(I29-ROUND(I29,2))&lt;0.00000001),FALSE),IF(ISNUMBER(J29),AND(ABS(J29-ROUND(J29,2))&lt;0.00000001),FALSE),NOT(OR(NOT(OR(H29="",H29="Sale",H29="Se queda",H29="Pendiente")),IF(LEN(TRIM(I29&amp;""))=0,FALSE,NOT(IF(ISNUMBER(I29),AND(ABS(I29-ROUND(I29,2))&lt;0.00000001),FALSE))),IF(LEN(TRIM(J29&amp;""))=0,FALSE,NOT(IF(ISNUMBER(J29),AND(ABS(J29-ROUND(J29,2))&lt;0.00000001),FALSE))),IF(AND(H29="Sale",ISNUMBER(J29)),J29&lt;&gt;0,FALSE)))),1,0),0)</f>
        <v>0</v>
      </c>
      <c r="P29" s="49">
        <f>IF(OR(ISERROR(C29),ISERROR(D29),ISERROR(E29),ISERROR(F29),ISERROR(G29),ISERROR(H29),ISERROR(I29),ISERROR(J29),ISERROR(K29)),2,IFERROR(IF(NOT(COUNTA(C29:K29)&gt;0),"",IF(OR(NOT(OR(H29="",H29="Sale",H29="Se queda",H29="Pendiente")),IF(LEN(TRIM(I29&amp;""))=0,FALSE,NOT(IF(ISNUMBER(I29),AND(ABS(I29-ROUND(I29,2))&lt;0.00000001),FALSE))),IF(LEN(TRIM(J29&amp;""))=0,FALSE,NOT(IF(ISNUMBER(J29),AND(ABS(J29-ROUND(J29,2))&lt;0.00000001),FALSE))),IF(AND(H29="Sale",ISNUMBER(J29)),J29&lt;&gt;0,FALSE)),2,IF(AND(O29=1,AND(AND(LEN(TRIM(F29&amp;""))&gt;0,TRIM(F29&amp;"")&lt;&gt;"Pendiente",TRIM(F29&amp;"")&lt;&gt;"Por confirmar",TRIM(F29&amp;"")&lt;&gt;"No consta",TRIM(F29&amp;"")&lt;&gt;"Desconocido",TRIM(F29&amp;"")&lt;&gt;"Sin confirmar",TRIM(F29&amp;"")&lt;&gt;"Por decidir",TRIM(F29&amp;"")&lt;&gt;"Por comprobar"),AND(LEN(TRIM(G29&amp;""))&gt;0,TRIM(G29&amp;"")&lt;&gt;"Pendiente",TRIM(G29&amp;"")&lt;&gt;"Por confirmar",TRIM(G29&amp;"")&lt;&gt;"No consta",TRIM(G29&amp;"")&lt;&gt;"Desconocido",TRIM(G29&amp;"")&lt;&gt;"Sin confirmar",TRIM(G29&amp;"")&lt;&gt;"Por decidir",TRIM(G29&amp;"")&lt;&gt;"Por comprobar"),TRIM(F29)&lt;&gt;"Pendiente",TRIM(G29)&lt;&gt;"Pendiente",TRIM(F29)&lt;&gt;"Por confirmar",TRIM(G29)&lt;&gt;"Por confirmar")),0,1))),2))</f>
      </c>
    </row>
    <row r="30" ht="70" customHeight="1">
      <c r="B30" s="39" t="n">
        <v>21</v>
      </c>
      <c r="C30" s="44"/>
      <c r="D30" s="44"/>
      <c r="E30" s="44"/>
      <c r="F30" s="44"/>
      <c r="G30" s="44"/>
      <c r="H30" s="45"/>
      <c r="I30" s="46"/>
      <c r="J30" s="46"/>
      <c r="K30" s="46"/>
      <c r="L30" s="47">
        <f>IFERROR(IF(O30=1,ROUND(J30-I30,2),""),"")</f>
      </c>
      <c r="M30" s="48">
        <f>IF(NOT(ISNUMBER(P30)),"",IF(P30=2,"ROJO",IF(P30=1,"ÁMBAR","VERDE")))</f>
      </c>
      <c r="N30" s="48">
        <f>IFERROR(IF(NOT(COUNTA(C30:K30)&gt;0),"",IF(OR(NOT(OR(H30="",H30="Sale",H30="Se queda",H30="Pendiente")),IF(LEN(TRIM(I30&amp;""))=0,FALSE,NOT(IF(ISNUMBER(I30),AND(ABS(I30-ROUND(I30,2))&lt;0.00000001),FALSE))),IF(LEN(TRIM(J30&amp;""))=0,FALSE,NOT(IF(ISNUMBER(J30),AND(ABS(J30-ROUND(J30,2))&lt;0.00000001),FALSE))),IF(AND(H30="Sale",ISNUMBER(J30)),J30&lt;&gt;0,FALSE)),"Revisamos opciones e importes; Sale exige después cero explícito. Los importes tienen dos decimales.",IF(O30=0,"Completamos antes, después, estado, importes y referencia. Lo desconocido no es cero.",IF(P30&gt;0,"La diferencia se conoce; falta concretar quién lo hace. Sigue pendiente en el total completo.","Alcance e importes registrados. Una salida no demuestra adjudicación a otro.")))),"Hay una entrada con error. Corregimos el dato antes de cerrar la comprobación.")</f>
      </c>
      <c r="O30" s="49" t="n">
        <f>IFERROR(IF(AND(AND(LEN(TRIM(C30&amp;""))&gt;0,TRIM(C30&amp;"")&lt;&gt;"Pendiente",TRIM(C30&amp;"")&lt;&gt;"Por confirmar",TRIM(C30&amp;"")&lt;&gt;"No consta",TRIM(C30&amp;"")&lt;&gt;"Desconocido",TRIM(C30&amp;"")&lt;&gt;"Sin confirmar",TRIM(C30&amp;"")&lt;&gt;"Por decidir",TRIM(C30&amp;"")&lt;&gt;"Por comprobar"),AND(LEN(TRIM(D30&amp;""))&gt;0,TRIM(D30&amp;"")&lt;&gt;"Pendiente",TRIM(D30&amp;"")&lt;&gt;"Por confirmar",TRIM(D30&amp;"")&lt;&gt;"No consta",TRIM(D30&amp;"")&lt;&gt;"Desconocido",TRIM(D30&amp;"")&lt;&gt;"Sin confirmar",TRIM(D30&amp;"")&lt;&gt;"Por decidir",TRIM(D30&amp;"")&lt;&gt;"Por comprobar"),AND(LEN(TRIM(E30&amp;""))&gt;0,TRIM(E30&amp;"")&lt;&gt;"Pendiente",TRIM(E30&amp;"")&lt;&gt;"Por confirmar",TRIM(E30&amp;"")&lt;&gt;"No consta",TRIM(E30&amp;"")&lt;&gt;"Desconocido",TRIM(E30&amp;"")&lt;&gt;"Sin confirmar",TRIM(E30&amp;"")&lt;&gt;"Por decidir",TRIM(E30&amp;"")&lt;&gt;"Por comprobar"),AND(LEN(TRIM(K30&amp;""))&gt;0,TRIM(K30&amp;"")&lt;&gt;"Pendiente",TRIM(K30&amp;"")&lt;&gt;"Por confirmar",TRIM(K30&amp;"")&lt;&gt;"No consta",TRIM(K30&amp;"")&lt;&gt;"Desconocido",TRIM(K30&amp;"")&lt;&gt;"Sin confirmar",TRIM(K30&amp;"")&lt;&gt;"Por decidir",TRIM(K30&amp;"")&lt;&gt;"Por comprobar"),OR(H30="Sale",H30="Se queda"),IF(ISNUMBER(I30),AND(ABS(I30-ROUND(I30,2))&lt;0.00000001),FALSE),IF(ISNUMBER(J30),AND(ABS(J30-ROUND(J30,2))&lt;0.00000001),FALSE),NOT(OR(NOT(OR(H30="",H30="Sale",H30="Se queda",H30="Pendiente")),IF(LEN(TRIM(I30&amp;""))=0,FALSE,NOT(IF(ISNUMBER(I30),AND(ABS(I30-ROUND(I30,2))&lt;0.00000001),FALSE))),IF(LEN(TRIM(J30&amp;""))=0,FALSE,NOT(IF(ISNUMBER(J30),AND(ABS(J30-ROUND(J30,2))&lt;0.00000001),FALSE))),IF(AND(H30="Sale",ISNUMBER(J30)),J30&lt;&gt;0,FALSE)))),1,0),0)</f>
        <v>0</v>
      </c>
      <c r="P30" s="49">
        <f>IF(OR(ISERROR(C30),ISERROR(D30),ISERROR(E30),ISERROR(F30),ISERROR(G30),ISERROR(H30),ISERROR(I30),ISERROR(J30),ISERROR(K30)),2,IFERROR(IF(NOT(COUNTA(C30:K30)&gt;0),"",IF(OR(NOT(OR(H30="",H30="Sale",H30="Se queda",H30="Pendiente")),IF(LEN(TRIM(I30&amp;""))=0,FALSE,NOT(IF(ISNUMBER(I30),AND(ABS(I30-ROUND(I30,2))&lt;0.00000001),FALSE))),IF(LEN(TRIM(J30&amp;""))=0,FALSE,NOT(IF(ISNUMBER(J30),AND(ABS(J30-ROUND(J30,2))&lt;0.00000001),FALSE))),IF(AND(H30="Sale",ISNUMBER(J30)),J30&lt;&gt;0,FALSE)),2,IF(AND(O30=1,AND(AND(LEN(TRIM(F30&amp;""))&gt;0,TRIM(F30&amp;"")&lt;&gt;"Pendiente",TRIM(F30&amp;"")&lt;&gt;"Por confirmar",TRIM(F30&amp;"")&lt;&gt;"No consta",TRIM(F30&amp;"")&lt;&gt;"Desconocido",TRIM(F30&amp;"")&lt;&gt;"Sin confirmar",TRIM(F30&amp;"")&lt;&gt;"Por decidir",TRIM(F30&amp;"")&lt;&gt;"Por comprobar"),AND(LEN(TRIM(G30&amp;""))&gt;0,TRIM(G30&amp;"")&lt;&gt;"Pendiente",TRIM(G30&amp;"")&lt;&gt;"Por confirmar",TRIM(G30&amp;"")&lt;&gt;"No consta",TRIM(G30&amp;"")&lt;&gt;"Desconocido",TRIM(G30&amp;"")&lt;&gt;"Sin confirmar",TRIM(G30&amp;"")&lt;&gt;"Por decidir",TRIM(G30&amp;"")&lt;&gt;"Por comprobar"),TRIM(F30)&lt;&gt;"Pendiente",TRIM(G30)&lt;&gt;"Pendiente",TRIM(F30)&lt;&gt;"Por confirmar",TRIM(G30)&lt;&gt;"Por confirmar")),0,1))),2))</f>
      </c>
    </row>
    <row r="31" ht="70" customHeight="1">
      <c r="B31" s="39" t="n">
        <v>22</v>
      </c>
      <c r="C31" s="44"/>
      <c r="D31" s="44"/>
      <c r="E31" s="44"/>
      <c r="F31" s="44"/>
      <c r="G31" s="44"/>
      <c r="H31" s="45"/>
      <c r="I31" s="46"/>
      <c r="J31" s="46"/>
      <c r="K31" s="46"/>
      <c r="L31" s="47">
        <f>IFERROR(IF(O31=1,ROUND(J31-I31,2),""),"")</f>
      </c>
      <c r="M31" s="48">
        <f>IF(NOT(ISNUMBER(P31)),"",IF(P31=2,"ROJO",IF(P31=1,"ÁMBAR","VERDE")))</f>
      </c>
      <c r="N31" s="48">
        <f>IFERROR(IF(NOT(COUNTA(C31:K31)&gt;0),"",IF(OR(NOT(OR(H31="",H31="Sale",H31="Se queda",H31="Pendiente")),IF(LEN(TRIM(I31&amp;""))=0,FALSE,NOT(IF(ISNUMBER(I31),AND(ABS(I31-ROUND(I31,2))&lt;0.00000001),FALSE))),IF(LEN(TRIM(J31&amp;""))=0,FALSE,NOT(IF(ISNUMBER(J31),AND(ABS(J31-ROUND(J31,2))&lt;0.00000001),FALSE))),IF(AND(H31="Sale",ISNUMBER(J31)),J31&lt;&gt;0,FALSE)),"Revisamos opciones e importes; Sale exige después cero explícito. Los importes tienen dos decimales.",IF(O31=0,"Completamos antes, después, estado, importes y referencia. Lo desconocido no es cero.",IF(P31&gt;0,"La diferencia se conoce; falta concretar quién lo hace. Sigue pendiente en el total completo.","Alcance e importes registrados. Una salida no demuestra adjudicación a otro.")))),"Hay una entrada con error. Corregimos el dato antes de cerrar la comprobación.")</f>
      </c>
      <c r="O31" s="49" t="n">
        <f>IFERROR(IF(AND(AND(LEN(TRIM(C31&amp;""))&gt;0,TRIM(C31&amp;"")&lt;&gt;"Pendiente",TRIM(C31&amp;"")&lt;&gt;"Por confirmar",TRIM(C31&amp;"")&lt;&gt;"No consta",TRIM(C31&amp;"")&lt;&gt;"Desconocido",TRIM(C31&amp;"")&lt;&gt;"Sin confirmar",TRIM(C31&amp;"")&lt;&gt;"Por decidir",TRIM(C31&amp;"")&lt;&gt;"Por comprobar"),AND(LEN(TRIM(D31&amp;""))&gt;0,TRIM(D31&amp;"")&lt;&gt;"Pendiente",TRIM(D31&amp;"")&lt;&gt;"Por confirmar",TRIM(D31&amp;"")&lt;&gt;"No consta",TRIM(D31&amp;"")&lt;&gt;"Desconocido",TRIM(D31&amp;"")&lt;&gt;"Sin confirmar",TRIM(D31&amp;"")&lt;&gt;"Por decidir",TRIM(D31&amp;"")&lt;&gt;"Por comprobar"),AND(LEN(TRIM(E31&amp;""))&gt;0,TRIM(E31&amp;"")&lt;&gt;"Pendiente",TRIM(E31&amp;"")&lt;&gt;"Por confirmar",TRIM(E31&amp;"")&lt;&gt;"No consta",TRIM(E31&amp;"")&lt;&gt;"Desconocido",TRIM(E31&amp;"")&lt;&gt;"Sin confirmar",TRIM(E31&amp;"")&lt;&gt;"Por decidir",TRIM(E31&amp;"")&lt;&gt;"Por comprobar"),AND(LEN(TRIM(K31&amp;""))&gt;0,TRIM(K31&amp;"")&lt;&gt;"Pendiente",TRIM(K31&amp;"")&lt;&gt;"Por confirmar",TRIM(K31&amp;"")&lt;&gt;"No consta",TRIM(K31&amp;"")&lt;&gt;"Desconocido",TRIM(K31&amp;"")&lt;&gt;"Sin confirmar",TRIM(K31&amp;"")&lt;&gt;"Por decidir",TRIM(K31&amp;"")&lt;&gt;"Por comprobar"),OR(H31="Sale",H31="Se queda"),IF(ISNUMBER(I31),AND(ABS(I31-ROUND(I31,2))&lt;0.00000001),FALSE),IF(ISNUMBER(J31),AND(ABS(J31-ROUND(J31,2))&lt;0.00000001),FALSE),NOT(OR(NOT(OR(H31="",H31="Sale",H31="Se queda",H31="Pendiente")),IF(LEN(TRIM(I31&amp;""))=0,FALSE,NOT(IF(ISNUMBER(I31),AND(ABS(I31-ROUND(I31,2))&lt;0.00000001),FALSE))),IF(LEN(TRIM(J31&amp;""))=0,FALSE,NOT(IF(ISNUMBER(J31),AND(ABS(J31-ROUND(J31,2))&lt;0.00000001),FALSE))),IF(AND(H31="Sale",ISNUMBER(J31)),J31&lt;&gt;0,FALSE)))),1,0),0)</f>
        <v>0</v>
      </c>
      <c r="P31" s="49">
        <f>IF(OR(ISERROR(C31),ISERROR(D31),ISERROR(E31),ISERROR(F31),ISERROR(G31),ISERROR(H31),ISERROR(I31),ISERROR(J31),ISERROR(K31)),2,IFERROR(IF(NOT(COUNTA(C31:K31)&gt;0),"",IF(OR(NOT(OR(H31="",H31="Sale",H31="Se queda",H31="Pendiente")),IF(LEN(TRIM(I31&amp;""))=0,FALSE,NOT(IF(ISNUMBER(I31),AND(ABS(I31-ROUND(I31,2))&lt;0.00000001),FALSE))),IF(LEN(TRIM(J31&amp;""))=0,FALSE,NOT(IF(ISNUMBER(J31),AND(ABS(J31-ROUND(J31,2))&lt;0.00000001),FALSE))),IF(AND(H31="Sale",ISNUMBER(J31)),J31&lt;&gt;0,FALSE)),2,IF(AND(O31=1,AND(AND(LEN(TRIM(F31&amp;""))&gt;0,TRIM(F31&amp;"")&lt;&gt;"Pendiente",TRIM(F31&amp;"")&lt;&gt;"Por confirmar",TRIM(F31&amp;"")&lt;&gt;"No consta",TRIM(F31&amp;"")&lt;&gt;"Desconocido",TRIM(F31&amp;"")&lt;&gt;"Sin confirmar",TRIM(F31&amp;"")&lt;&gt;"Por decidir",TRIM(F31&amp;"")&lt;&gt;"Por comprobar"),AND(LEN(TRIM(G31&amp;""))&gt;0,TRIM(G31&amp;"")&lt;&gt;"Pendiente",TRIM(G31&amp;"")&lt;&gt;"Por confirmar",TRIM(G31&amp;"")&lt;&gt;"No consta",TRIM(G31&amp;"")&lt;&gt;"Desconocido",TRIM(G31&amp;"")&lt;&gt;"Sin confirmar",TRIM(G31&amp;"")&lt;&gt;"Por decidir",TRIM(G31&amp;"")&lt;&gt;"Por comprobar"),TRIM(F31)&lt;&gt;"Pendiente",TRIM(G31)&lt;&gt;"Pendiente",TRIM(F31)&lt;&gt;"Por confirmar",TRIM(G31)&lt;&gt;"Por confirmar")),0,1))),2))</f>
      </c>
    </row>
    <row r="32" ht="70" customHeight="1">
      <c r="B32" s="39" t="n">
        <v>23</v>
      </c>
      <c r="C32" s="44"/>
      <c r="D32" s="44"/>
      <c r="E32" s="44"/>
      <c r="F32" s="44"/>
      <c r="G32" s="44"/>
      <c r="H32" s="45"/>
      <c r="I32" s="46"/>
      <c r="J32" s="46"/>
      <c r="K32" s="46"/>
      <c r="L32" s="47">
        <f>IFERROR(IF(O32=1,ROUND(J32-I32,2),""),"")</f>
      </c>
      <c r="M32" s="48">
        <f>IF(NOT(ISNUMBER(P32)),"",IF(P32=2,"ROJO",IF(P32=1,"ÁMBAR","VERDE")))</f>
      </c>
      <c r="N32" s="48">
        <f>IFERROR(IF(NOT(COUNTA(C32:K32)&gt;0),"",IF(OR(NOT(OR(H32="",H32="Sale",H32="Se queda",H32="Pendiente")),IF(LEN(TRIM(I32&amp;""))=0,FALSE,NOT(IF(ISNUMBER(I32),AND(ABS(I32-ROUND(I32,2))&lt;0.00000001),FALSE))),IF(LEN(TRIM(J32&amp;""))=0,FALSE,NOT(IF(ISNUMBER(J32),AND(ABS(J32-ROUND(J32,2))&lt;0.00000001),FALSE))),IF(AND(H32="Sale",ISNUMBER(J32)),J32&lt;&gt;0,FALSE)),"Revisamos opciones e importes; Sale exige después cero explícito. Los importes tienen dos decimales.",IF(O32=0,"Completamos antes, después, estado, importes y referencia. Lo desconocido no es cero.",IF(P32&gt;0,"La diferencia se conoce; falta concretar quién lo hace. Sigue pendiente en el total completo.","Alcance e importes registrados. Una salida no demuestra adjudicación a otro.")))),"Hay una entrada con error. Corregimos el dato antes de cerrar la comprobación.")</f>
      </c>
      <c r="O32" s="49" t="n">
        <f>IFERROR(IF(AND(AND(LEN(TRIM(C32&amp;""))&gt;0,TRIM(C32&amp;"")&lt;&gt;"Pendiente",TRIM(C32&amp;"")&lt;&gt;"Por confirmar",TRIM(C32&amp;"")&lt;&gt;"No consta",TRIM(C32&amp;"")&lt;&gt;"Desconocido",TRIM(C32&amp;"")&lt;&gt;"Sin confirmar",TRIM(C32&amp;"")&lt;&gt;"Por decidir",TRIM(C32&amp;"")&lt;&gt;"Por comprobar"),AND(LEN(TRIM(D32&amp;""))&gt;0,TRIM(D32&amp;"")&lt;&gt;"Pendiente",TRIM(D32&amp;"")&lt;&gt;"Por confirmar",TRIM(D32&amp;"")&lt;&gt;"No consta",TRIM(D32&amp;"")&lt;&gt;"Desconocido",TRIM(D32&amp;"")&lt;&gt;"Sin confirmar",TRIM(D32&amp;"")&lt;&gt;"Por decidir",TRIM(D32&amp;"")&lt;&gt;"Por comprobar"),AND(LEN(TRIM(E32&amp;""))&gt;0,TRIM(E32&amp;"")&lt;&gt;"Pendiente",TRIM(E32&amp;"")&lt;&gt;"Por confirmar",TRIM(E32&amp;"")&lt;&gt;"No consta",TRIM(E32&amp;"")&lt;&gt;"Desconocido",TRIM(E32&amp;"")&lt;&gt;"Sin confirmar",TRIM(E32&amp;"")&lt;&gt;"Por decidir",TRIM(E32&amp;"")&lt;&gt;"Por comprobar"),AND(LEN(TRIM(K32&amp;""))&gt;0,TRIM(K32&amp;"")&lt;&gt;"Pendiente",TRIM(K32&amp;"")&lt;&gt;"Por confirmar",TRIM(K32&amp;"")&lt;&gt;"No consta",TRIM(K32&amp;"")&lt;&gt;"Desconocido",TRIM(K32&amp;"")&lt;&gt;"Sin confirmar",TRIM(K32&amp;"")&lt;&gt;"Por decidir",TRIM(K32&amp;"")&lt;&gt;"Por comprobar"),OR(H32="Sale",H32="Se queda"),IF(ISNUMBER(I32),AND(ABS(I32-ROUND(I32,2))&lt;0.00000001),FALSE),IF(ISNUMBER(J32),AND(ABS(J32-ROUND(J32,2))&lt;0.00000001),FALSE),NOT(OR(NOT(OR(H32="",H32="Sale",H32="Se queda",H32="Pendiente")),IF(LEN(TRIM(I32&amp;""))=0,FALSE,NOT(IF(ISNUMBER(I32),AND(ABS(I32-ROUND(I32,2))&lt;0.00000001),FALSE))),IF(LEN(TRIM(J32&amp;""))=0,FALSE,NOT(IF(ISNUMBER(J32),AND(ABS(J32-ROUND(J32,2))&lt;0.00000001),FALSE))),IF(AND(H32="Sale",ISNUMBER(J32)),J32&lt;&gt;0,FALSE)))),1,0),0)</f>
        <v>0</v>
      </c>
      <c r="P32" s="49">
        <f>IF(OR(ISERROR(C32),ISERROR(D32),ISERROR(E32),ISERROR(F32),ISERROR(G32),ISERROR(H32),ISERROR(I32),ISERROR(J32),ISERROR(K32)),2,IFERROR(IF(NOT(COUNTA(C32:K32)&gt;0),"",IF(OR(NOT(OR(H32="",H32="Sale",H32="Se queda",H32="Pendiente")),IF(LEN(TRIM(I32&amp;""))=0,FALSE,NOT(IF(ISNUMBER(I32),AND(ABS(I32-ROUND(I32,2))&lt;0.00000001),FALSE))),IF(LEN(TRIM(J32&amp;""))=0,FALSE,NOT(IF(ISNUMBER(J32),AND(ABS(J32-ROUND(J32,2))&lt;0.00000001),FALSE))),IF(AND(H32="Sale",ISNUMBER(J32)),J32&lt;&gt;0,FALSE)),2,IF(AND(O32=1,AND(AND(LEN(TRIM(F32&amp;""))&gt;0,TRIM(F32&amp;"")&lt;&gt;"Pendiente",TRIM(F32&amp;"")&lt;&gt;"Por confirmar",TRIM(F32&amp;"")&lt;&gt;"No consta",TRIM(F32&amp;"")&lt;&gt;"Desconocido",TRIM(F32&amp;"")&lt;&gt;"Sin confirmar",TRIM(F32&amp;"")&lt;&gt;"Por decidir",TRIM(F32&amp;"")&lt;&gt;"Por comprobar"),AND(LEN(TRIM(G32&amp;""))&gt;0,TRIM(G32&amp;"")&lt;&gt;"Pendiente",TRIM(G32&amp;"")&lt;&gt;"Por confirmar",TRIM(G32&amp;"")&lt;&gt;"No consta",TRIM(G32&amp;"")&lt;&gt;"Desconocido",TRIM(G32&amp;"")&lt;&gt;"Sin confirmar",TRIM(G32&amp;"")&lt;&gt;"Por decidir",TRIM(G32&amp;"")&lt;&gt;"Por comprobar"),TRIM(F32)&lt;&gt;"Pendiente",TRIM(G32)&lt;&gt;"Pendiente",TRIM(F32)&lt;&gt;"Por confirmar",TRIM(G32)&lt;&gt;"Por confirmar")),0,1))),2))</f>
      </c>
    </row>
    <row r="33" ht="70" customHeight="1">
      <c r="B33" s="39" t="n">
        <v>24</v>
      </c>
      <c r="C33" s="44"/>
      <c r="D33" s="44"/>
      <c r="E33" s="44"/>
      <c r="F33" s="44"/>
      <c r="G33" s="44"/>
      <c r="H33" s="45"/>
      <c r="I33" s="46"/>
      <c r="J33" s="46"/>
      <c r="K33" s="46"/>
      <c r="L33" s="47">
        <f>IFERROR(IF(O33=1,ROUND(J33-I33,2),""),"")</f>
      </c>
      <c r="M33" s="48">
        <f>IF(NOT(ISNUMBER(P33)),"",IF(P33=2,"ROJO",IF(P33=1,"ÁMBAR","VERDE")))</f>
      </c>
      <c r="N33" s="48">
        <f>IFERROR(IF(NOT(COUNTA(C33:K33)&gt;0),"",IF(OR(NOT(OR(H33="",H33="Sale",H33="Se queda",H33="Pendiente")),IF(LEN(TRIM(I33&amp;""))=0,FALSE,NOT(IF(ISNUMBER(I33),AND(ABS(I33-ROUND(I33,2))&lt;0.00000001),FALSE))),IF(LEN(TRIM(J33&amp;""))=0,FALSE,NOT(IF(ISNUMBER(J33),AND(ABS(J33-ROUND(J33,2))&lt;0.00000001),FALSE))),IF(AND(H33="Sale",ISNUMBER(J33)),J33&lt;&gt;0,FALSE)),"Revisamos opciones e importes; Sale exige después cero explícito. Los importes tienen dos decimales.",IF(O33=0,"Completamos antes, después, estado, importes y referencia. Lo desconocido no es cero.",IF(P33&gt;0,"La diferencia se conoce; falta concretar quién lo hace. Sigue pendiente en el total completo.","Alcance e importes registrados. Una salida no demuestra adjudicación a otro.")))),"Hay una entrada con error. Corregimos el dato antes de cerrar la comprobación.")</f>
      </c>
      <c r="O33" s="49" t="n">
        <f>IFERROR(IF(AND(AND(LEN(TRIM(C33&amp;""))&gt;0,TRIM(C33&amp;"")&lt;&gt;"Pendiente",TRIM(C33&amp;"")&lt;&gt;"Por confirmar",TRIM(C33&amp;"")&lt;&gt;"No consta",TRIM(C33&amp;"")&lt;&gt;"Desconocido",TRIM(C33&amp;"")&lt;&gt;"Sin confirmar",TRIM(C33&amp;"")&lt;&gt;"Por decidir",TRIM(C33&amp;"")&lt;&gt;"Por comprobar"),AND(LEN(TRIM(D33&amp;""))&gt;0,TRIM(D33&amp;"")&lt;&gt;"Pendiente",TRIM(D33&amp;"")&lt;&gt;"Por confirmar",TRIM(D33&amp;"")&lt;&gt;"No consta",TRIM(D33&amp;"")&lt;&gt;"Desconocido",TRIM(D33&amp;"")&lt;&gt;"Sin confirmar",TRIM(D33&amp;"")&lt;&gt;"Por decidir",TRIM(D33&amp;"")&lt;&gt;"Por comprobar"),AND(LEN(TRIM(E33&amp;""))&gt;0,TRIM(E33&amp;"")&lt;&gt;"Pendiente",TRIM(E33&amp;"")&lt;&gt;"Por confirmar",TRIM(E33&amp;"")&lt;&gt;"No consta",TRIM(E33&amp;"")&lt;&gt;"Desconocido",TRIM(E33&amp;"")&lt;&gt;"Sin confirmar",TRIM(E33&amp;"")&lt;&gt;"Por decidir",TRIM(E33&amp;"")&lt;&gt;"Por comprobar"),AND(LEN(TRIM(K33&amp;""))&gt;0,TRIM(K33&amp;"")&lt;&gt;"Pendiente",TRIM(K33&amp;"")&lt;&gt;"Por confirmar",TRIM(K33&amp;"")&lt;&gt;"No consta",TRIM(K33&amp;"")&lt;&gt;"Desconocido",TRIM(K33&amp;"")&lt;&gt;"Sin confirmar",TRIM(K33&amp;"")&lt;&gt;"Por decidir",TRIM(K33&amp;"")&lt;&gt;"Por comprobar"),OR(H33="Sale",H33="Se queda"),IF(ISNUMBER(I33),AND(ABS(I33-ROUND(I33,2))&lt;0.00000001),FALSE),IF(ISNUMBER(J33),AND(ABS(J33-ROUND(J33,2))&lt;0.00000001),FALSE),NOT(OR(NOT(OR(H33="",H33="Sale",H33="Se queda",H33="Pendiente")),IF(LEN(TRIM(I33&amp;""))=0,FALSE,NOT(IF(ISNUMBER(I33),AND(ABS(I33-ROUND(I33,2))&lt;0.00000001),FALSE))),IF(LEN(TRIM(J33&amp;""))=0,FALSE,NOT(IF(ISNUMBER(J33),AND(ABS(J33-ROUND(J33,2))&lt;0.00000001),FALSE))),IF(AND(H33="Sale",ISNUMBER(J33)),J33&lt;&gt;0,FALSE)))),1,0),0)</f>
        <v>0</v>
      </c>
      <c r="P33" s="49">
        <f>IF(OR(ISERROR(C33),ISERROR(D33),ISERROR(E33),ISERROR(F33),ISERROR(G33),ISERROR(H33),ISERROR(I33),ISERROR(J33),ISERROR(K33)),2,IFERROR(IF(NOT(COUNTA(C33:K33)&gt;0),"",IF(OR(NOT(OR(H33="",H33="Sale",H33="Se queda",H33="Pendiente")),IF(LEN(TRIM(I33&amp;""))=0,FALSE,NOT(IF(ISNUMBER(I33),AND(ABS(I33-ROUND(I33,2))&lt;0.00000001),FALSE))),IF(LEN(TRIM(J33&amp;""))=0,FALSE,NOT(IF(ISNUMBER(J33),AND(ABS(J33-ROUND(J33,2))&lt;0.00000001),FALSE))),IF(AND(H33="Sale",ISNUMBER(J33)),J33&lt;&gt;0,FALSE)),2,IF(AND(O33=1,AND(AND(LEN(TRIM(F33&amp;""))&gt;0,TRIM(F33&amp;"")&lt;&gt;"Pendiente",TRIM(F33&amp;"")&lt;&gt;"Por confirmar",TRIM(F33&amp;"")&lt;&gt;"No consta",TRIM(F33&amp;"")&lt;&gt;"Desconocido",TRIM(F33&amp;"")&lt;&gt;"Sin confirmar",TRIM(F33&amp;"")&lt;&gt;"Por decidir",TRIM(F33&amp;"")&lt;&gt;"Por comprobar"),AND(LEN(TRIM(G33&amp;""))&gt;0,TRIM(G33&amp;"")&lt;&gt;"Pendiente",TRIM(G33&amp;"")&lt;&gt;"Por confirmar",TRIM(G33&amp;"")&lt;&gt;"No consta",TRIM(G33&amp;"")&lt;&gt;"Desconocido",TRIM(G33&amp;"")&lt;&gt;"Sin confirmar",TRIM(G33&amp;"")&lt;&gt;"Por decidir",TRIM(G33&amp;"")&lt;&gt;"Por comprobar"),TRIM(F33)&lt;&gt;"Pendiente",TRIM(G33)&lt;&gt;"Pendiente",TRIM(F33)&lt;&gt;"Por confirmar",TRIM(G33)&lt;&gt;"Por confirmar")),0,1))),2))</f>
      </c>
    </row>
    <row r="34" ht="70" customHeight="1">
      <c r="B34" s="39" t="n">
        <v>25</v>
      </c>
      <c r="C34" s="44"/>
      <c r="D34" s="44"/>
      <c r="E34" s="44"/>
      <c r="F34" s="44"/>
      <c r="G34" s="44"/>
      <c r="H34" s="45"/>
      <c r="I34" s="46"/>
      <c r="J34" s="46"/>
      <c r="K34" s="46"/>
      <c r="L34" s="47">
        <f>IFERROR(IF(O34=1,ROUND(J34-I34,2),""),"")</f>
      </c>
      <c r="M34" s="48">
        <f>IF(NOT(ISNUMBER(P34)),"",IF(P34=2,"ROJO",IF(P34=1,"ÁMBAR","VERDE")))</f>
      </c>
      <c r="N34" s="48">
        <f>IFERROR(IF(NOT(COUNTA(C34:K34)&gt;0),"",IF(OR(NOT(OR(H34="",H34="Sale",H34="Se queda",H34="Pendiente")),IF(LEN(TRIM(I34&amp;""))=0,FALSE,NOT(IF(ISNUMBER(I34),AND(ABS(I34-ROUND(I34,2))&lt;0.00000001),FALSE))),IF(LEN(TRIM(J34&amp;""))=0,FALSE,NOT(IF(ISNUMBER(J34),AND(ABS(J34-ROUND(J34,2))&lt;0.00000001),FALSE))),IF(AND(H34="Sale",ISNUMBER(J34)),J34&lt;&gt;0,FALSE)),"Revisamos opciones e importes; Sale exige después cero explícito. Los importes tienen dos decimales.",IF(O34=0,"Completamos antes, después, estado, importes y referencia. Lo desconocido no es cero.",IF(P34&gt;0,"La diferencia se conoce; falta concretar quién lo hace. Sigue pendiente en el total completo.","Alcance e importes registrados. Una salida no demuestra adjudicación a otro.")))),"Hay una entrada con error. Corregimos el dato antes de cerrar la comprobación.")</f>
      </c>
      <c r="O34" s="49" t="n">
        <f>IFERROR(IF(AND(AND(LEN(TRIM(C34&amp;""))&gt;0,TRIM(C34&amp;"")&lt;&gt;"Pendiente",TRIM(C34&amp;"")&lt;&gt;"Por confirmar",TRIM(C34&amp;"")&lt;&gt;"No consta",TRIM(C34&amp;"")&lt;&gt;"Desconocido",TRIM(C34&amp;"")&lt;&gt;"Sin confirmar",TRIM(C34&amp;"")&lt;&gt;"Por decidir",TRIM(C34&amp;"")&lt;&gt;"Por comprobar"),AND(LEN(TRIM(D34&amp;""))&gt;0,TRIM(D34&amp;"")&lt;&gt;"Pendiente",TRIM(D34&amp;"")&lt;&gt;"Por confirmar",TRIM(D34&amp;"")&lt;&gt;"No consta",TRIM(D34&amp;"")&lt;&gt;"Desconocido",TRIM(D34&amp;"")&lt;&gt;"Sin confirmar",TRIM(D34&amp;"")&lt;&gt;"Por decidir",TRIM(D34&amp;"")&lt;&gt;"Por comprobar"),AND(LEN(TRIM(E34&amp;""))&gt;0,TRIM(E34&amp;"")&lt;&gt;"Pendiente",TRIM(E34&amp;"")&lt;&gt;"Por confirmar",TRIM(E34&amp;"")&lt;&gt;"No consta",TRIM(E34&amp;"")&lt;&gt;"Desconocido",TRIM(E34&amp;"")&lt;&gt;"Sin confirmar",TRIM(E34&amp;"")&lt;&gt;"Por decidir",TRIM(E34&amp;"")&lt;&gt;"Por comprobar"),AND(LEN(TRIM(K34&amp;""))&gt;0,TRIM(K34&amp;"")&lt;&gt;"Pendiente",TRIM(K34&amp;"")&lt;&gt;"Por confirmar",TRIM(K34&amp;"")&lt;&gt;"No consta",TRIM(K34&amp;"")&lt;&gt;"Desconocido",TRIM(K34&amp;"")&lt;&gt;"Sin confirmar",TRIM(K34&amp;"")&lt;&gt;"Por decidir",TRIM(K34&amp;"")&lt;&gt;"Por comprobar"),OR(H34="Sale",H34="Se queda"),IF(ISNUMBER(I34),AND(ABS(I34-ROUND(I34,2))&lt;0.00000001),FALSE),IF(ISNUMBER(J34),AND(ABS(J34-ROUND(J34,2))&lt;0.00000001),FALSE),NOT(OR(NOT(OR(H34="",H34="Sale",H34="Se queda",H34="Pendiente")),IF(LEN(TRIM(I34&amp;""))=0,FALSE,NOT(IF(ISNUMBER(I34),AND(ABS(I34-ROUND(I34,2))&lt;0.00000001),FALSE))),IF(LEN(TRIM(J34&amp;""))=0,FALSE,NOT(IF(ISNUMBER(J34),AND(ABS(J34-ROUND(J34,2))&lt;0.00000001),FALSE))),IF(AND(H34="Sale",ISNUMBER(J34)),J34&lt;&gt;0,FALSE)))),1,0),0)</f>
        <v>0</v>
      </c>
      <c r="P34" s="49">
        <f>IF(OR(ISERROR(C34),ISERROR(D34),ISERROR(E34),ISERROR(F34),ISERROR(G34),ISERROR(H34),ISERROR(I34),ISERROR(J34),ISERROR(K34)),2,IFERROR(IF(NOT(COUNTA(C34:K34)&gt;0),"",IF(OR(NOT(OR(H34="",H34="Sale",H34="Se queda",H34="Pendiente")),IF(LEN(TRIM(I34&amp;""))=0,FALSE,NOT(IF(ISNUMBER(I34),AND(ABS(I34-ROUND(I34,2))&lt;0.00000001),FALSE))),IF(LEN(TRIM(J34&amp;""))=0,FALSE,NOT(IF(ISNUMBER(J34),AND(ABS(J34-ROUND(J34,2))&lt;0.00000001),FALSE))),IF(AND(H34="Sale",ISNUMBER(J34)),J34&lt;&gt;0,FALSE)),2,IF(AND(O34=1,AND(AND(LEN(TRIM(F34&amp;""))&gt;0,TRIM(F34&amp;"")&lt;&gt;"Pendiente",TRIM(F34&amp;"")&lt;&gt;"Por confirmar",TRIM(F34&amp;"")&lt;&gt;"No consta",TRIM(F34&amp;"")&lt;&gt;"Desconocido",TRIM(F34&amp;"")&lt;&gt;"Sin confirmar",TRIM(F34&amp;"")&lt;&gt;"Por decidir",TRIM(F34&amp;"")&lt;&gt;"Por comprobar"),AND(LEN(TRIM(G34&amp;""))&gt;0,TRIM(G34&amp;"")&lt;&gt;"Pendiente",TRIM(G34&amp;"")&lt;&gt;"Por confirmar",TRIM(G34&amp;"")&lt;&gt;"No consta",TRIM(G34&amp;"")&lt;&gt;"Desconocido",TRIM(G34&amp;"")&lt;&gt;"Sin confirmar",TRIM(G34&amp;"")&lt;&gt;"Por decidir",TRIM(G34&amp;"")&lt;&gt;"Por comprobar"),TRIM(F34)&lt;&gt;"Pendiente",TRIM(G34)&lt;&gt;"Pendiente",TRIM(F34)&lt;&gt;"Por confirmar",TRIM(G34)&lt;&gt;"Por confirmar")),0,1))),2))</f>
      </c>
    </row>
    <row r="35" ht="70" customHeight="1">
      <c r="B35" s="39" t="n">
        <v>26</v>
      </c>
      <c r="C35" s="44"/>
      <c r="D35" s="44"/>
      <c r="E35" s="44"/>
      <c r="F35" s="44"/>
      <c r="G35" s="44"/>
      <c r="H35" s="45"/>
      <c r="I35" s="46"/>
      <c r="J35" s="46"/>
      <c r="K35" s="46"/>
      <c r="L35" s="47">
        <f>IFERROR(IF(O35=1,ROUND(J35-I35,2),""),"")</f>
      </c>
      <c r="M35" s="48">
        <f>IF(NOT(ISNUMBER(P35)),"",IF(P35=2,"ROJO",IF(P35=1,"ÁMBAR","VERDE")))</f>
      </c>
      <c r="N35" s="48">
        <f>IFERROR(IF(NOT(COUNTA(C35:K35)&gt;0),"",IF(OR(NOT(OR(H35="",H35="Sale",H35="Se queda",H35="Pendiente")),IF(LEN(TRIM(I35&amp;""))=0,FALSE,NOT(IF(ISNUMBER(I35),AND(ABS(I35-ROUND(I35,2))&lt;0.00000001),FALSE))),IF(LEN(TRIM(J35&amp;""))=0,FALSE,NOT(IF(ISNUMBER(J35),AND(ABS(J35-ROUND(J35,2))&lt;0.00000001),FALSE))),IF(AND(H35="Sale",ISNUMBER(J35)),J35&lt;&gt;0,FALSE)),"Revisamos opciones e importes; Sale exige después cero explícito. Los importes tienen dos decimales.",IF(O35=0,"Completamos antes, después, estado, importes y referencia. Lo desconocido no es cero.",IF(P35&gt;0,"La diferencia se conoce; falta concretar quién lo hace. Sigue pendiente en el total completo.","Alcance e importes registrados. Una salida no demuestra adjudicación a otro.")))),"Hay una entrada con error. Corregimos el dato antes de cerrar la comprobación.")</f>
      </c>
      <c r="O35" s="49" t="n">
        <f>IFERROR(IF(AND(AND(LEN(TRIM(C35&amp;""))&gt;0,TRIM(C35&amp;"")&lt;&gt;"Pendiente",TRIM(C35&amp;"")&lt;&gt;"Por confirmar",TRIM(C35&amp;"")&lt;&gt;"No consta",TRIM(C35&amp;"")&lt;&gt;"Desconocido",TRIM(C35&amp;"")&lt;&gt;"Sin confirmar",TRIM(C35&amp;"")&lt;&gt;"Por decidir",TRIM(C35&amp;"")&lt;&gt;"Por comprobar"),AND(LEN(TRIM(D35&amp;""))&gt;0,TRIM(D35&amp;"")&lt;&gt;"Pendiente",TRIM(D35&amp;"")&lt;&gt;"Por confirmar",TRIM(D35&amp;"")&lt;&gt;"No consta",TRIM(D35&amp;"")&lt;&gt;"Desconocido",TRIM(D35&amp;"")&lt;&gt;"Sin confirmar",TRIM(D35&amp;"")&lt;&gt;"Por decidir",TRIM(D35&amp;"")&lt;&gt;"Por comprobar"),AND(LEN(TRIM(E35&amp;""))&gt;0,TRIM(E35&amp;"")&lt;&gt;"Pendiente",TRIM(E35&amp;"")&lt;&gt;"Por confirmar",TRIM(E35&amp;"")&lt;&gt;"No consta",TRIM(E35&amp;"")&lt;&gt;"Desconocido",TRIM(E35&amp;"")&lt;&gt;"Sin confirmar",TRIM(E35&amp;"")&lt;&gt;"Por decidir",TRIM(E35&amp;"")&lt;&gt;"Por comprobar"),AND(LEN(TRIM(K35&amp;""))&gt;0,TRIM(K35&amp;"")&lt;&gt;"Pendiente",TRIM(K35&amp;"")&lt;&gt;"Por confirmar",TRIM(K35&amp;"")&lt;&gt;"No consta",TRIM(K35&amp;"")&lt;&gt;"Desconocido",TRIM(K35&amp;"")&lt;&gt;"Sin confirmar",TRIM(K35&amp;"")&lt;&gt;"Por decidir",TRIM(K35&amp;"")&lt;&gt;"Por comprobar"),OR(H35="Sale",H35="Se queda"),IF(ISNUMBER(I35),AND(ABS(I35-ROUND(I35,2))&lt;0.00000001),FALSE),IF(ISNUMBER(J35),AND(ABS(J35-ROUND(J35,2))&lt;0.00000001),FALSE),NOT(OR(NOT(OR(H35="",H35="Sale",H35="Se queda",H35="Pendiente")),IF(LEN(TRIM(I35&amp;""))=0,FALSE,NOT(IF(ISNUMBER(I35),AND(ABS(I35-ROUND(I35,2))&lt;0.00000001),FALSE))),IF(LEN(TRIM(J35&amp;""))=0,FALSE,NOT(IF(ISNUMBER(J35),AND(ABS(J35-ROUND(J35,2))&lt;0.00000001),FALSE))),IF(AND(H35="Sale",ISNUMBER(J35)),J35&lt;&gt;0,FALSE)))),1,0),0)</f>
        <v>0</v>
      </c>
      <c r="P35" s="49">
        <f>IF(OR(ISERROR(C35),ISERROR(D35),ISERROR(E35),ISERROR(F35),ISERROR(G35),ISERROR(H35),ISERROR(I35),ISERROR(J35),ISERROR(K35)),2,IFERROR(IF(NOT(COUNTA(C35:K35)&gt;0),"",IF(OR(NOT(OR(H35="",H35="Sale",H35="Se queda",H35="Pendiente")),IF(LEN(TRIM(I35&amp;""))=0,FALSE,NOT(IF(ISNUMBER(I35),AND(ABS(I35-ROUND(I35,2))&lt;0.00000001),FALSE))),IF(LEN(TRIM(J35&amp;""))=0,FALSE,NOT(IF(ISNUMBER(J35),AND(ABS(J35-ROUND(J35,2))&lt;0.00000001),FALSE))),IF(AND(H35="Sale",ISNUMBER(J35)),J35&lt;&gt;0,FALSE)),2,IF(AND(O35=1,AND(AND(LEN(TRIM(F35&amp;""))&gt;0,TRIM(F35&amp;"")&lt;&gt;"Pendiente",TRIM(F35&amp;"")&lt;&gt;"Por confirmar",TRIM(F35&amp;"")&lt;&gt;"No consta",TRIM(F35&amp;"")&lt;&gt;"Desconocido",TRIM(F35&amp;"")&lt;&gt;"Sin confirmar",TRIM(F35&amp;"")&lt;&gt;"Por decidir",TRIM(F35&amp;"")&lt;&gt;"Por comprobar"),AND(LEN(TRIM(G35&amp;""))&gt;0,TRIM(G35&amp;"")&lt;&gt;"Pendiente",TRIM(G35&amp;"")&lt;&gt;"Por confirmar",TRIM(G35&amp;"")&lt;&gt;"No consta",TRIM(G35&amp;"")&lt;&gt;"Desconocido",TRIM(G35&amp;"")&lt;&gt;"Sin confirmar",TRIM(G35&amp;"")&lt;&gt;"Por decidir",TRIM(G35&amp;"")&lt;&gt;"Por comprobar"),TRIM(F35)&lt;&gt;"Pendiente",TRIM(G35)&lt;&gt;"Pendiente",TRIM(F35)&lt;&gt;"Por confirmar",TRIM(G35)&lt;&gt;"Por confirmar")),0,1))),2))</f>
      </c>
    </row>
    <row r="36" ht="70" customHeight="1">
      <c r="B36" s="39" t="n">
        <v>27</v>
      </c>
      <c r="C36" s="44"/>
      <c r="D36" s="44"/>
      <c r="E36" s="44"/>
      <c r="F36" s="44"/>
      <c r="G36" s="44"/>
      <c r="H36" s="45"/>
      <c r="I36" s="46"/>
      <c r="J36" s="46"/>
      <c r="K36" s="46"/>
      <c r="L36" s="47">
        <f>IFERROR(IF(O36=1,ROUND(J36-I36,2),""),"")</f>
      </c>
      <c r="M36" s="48">
        <f>IF(NOT(ISNUMBER(P36)),"",IF(P36=2,"ROJO",IF(P36=1,"ÁMBAR","VERDE")))</f>
      </c>
      <c r="N36" s="48">
        <f>IFERROR(IF(NOT(COUNTA(C36:K36)&gt;0),"",IF(OR(NOT(OR(H36="",H36="Sale",H36="Se queda",H36="Pendiente")),IF(LEN(TRIM(I36&amp;""))=0,FALSE,NOT(IF(ISNUMBER(I36),AND(ABS(I36-ROUND(I36,2))&lt;0.00000001),FALSE))),IF(LEN(TRIM(J36&amp;""))=0,FALSE,NOT(IF(ISNUMBER(J36),AND(ABS(J36-ROUND(J36,2))&lt;0.00000001),FALSE))),IF(AND(H36="Sale",ISNUMBER(J36)),J36&lt;&gt;0,FALSE)),"Revisamos opciones e importes; Sale exige después cero explícito. Los importes tienen dos decimales.",IF(O36=0,"Completamos antes, después, estado, importes y referencia. Lo desconocido no es cero.",IF(P36&gt;0,"La diferencia se conoce; falta concretar quién lo hace. Sigue pendiente en el total completo.","Alcance e importes registrados. Una salida no demuestra adjudicación a otro.")))),"Hay una entrada con error. Corregimos el dato antes de cerrar la comprobación.")</f>
      </c>
      <c r="O36" s="49" t="n">
        <f>IFERROR(IF(AND(AND(LEN(TRIM(C36&amp;""))&gt;0,TRIM(C36&amp;"")&lt;&gt;"Pendiente",TRIM(C36&amp;"")&lt;&gt;"Por confirmar",TRIM(C36&amp;"")&lt;&gt;"No consta",TRIM(C36&amp;"")&lt;&gt;"Desconocido",TRIM(C36&amp;"")&lt;&gt;"Sin confirmar",TRIM(C36&amp;"")&lt;&gt;"Por decidir",TRIM(C36&amp;"")&lt;&gt;"Por comprobar"),AND(LEN(TRIM(D36&amp;""))&gt;0,TRIM(D36&amp;"")&lt;&gt;"Pendiente",TRIM(D36&amp;"")&lt;&gt;"Por confirmar",TRIM(D36&amp;"")&lt;&gt;"No consta",TRIM(D36&amp;"")&lt;&gt;"Desconocido",TRIM(D36&amp;"")&lt;&gt;"Sin confirmar",TRIM(D36&amp;"")&lt;&gt;"Por decidir",TRIM(D36&amp;"")&lt;&gt;"Por comprobar"),AND(LEN(TRIM(E36&amp;""))&gt;0,TRIM(E36&amp;"")&lt;&gt;"Pendiente",TRIM(E36&amp;"")&lt;&gt;"Por confirmar",TRIM(E36&amp;"")&lt;&gt;"No consta",TRIM(E36&amp;"")&lt;&gt;"Desconocido",TRIM(E36&amp;"")&lt;&gt;"Sin confirmar",TRIM(E36&amp;"")&lt;&gt;"Por decidir",TRIM(E36&amp;"")&lt;&gt;"Por comprobar"),AND(LEN(TRIM(K36&amp;""))&gt;0,TRIM(K36&amp;"")&lt;&gt;"Pendiente",TRIM(K36&amp;"")&lt;&gt;"Por confirmar",TRIM(K36&amp;"")&lt;&gt;"No consta",TRIM(K36&amp;"")&lt;&gt;"Desconocido",TRIM(K36&amp;"")&lt;&gt;"Sin confirmar",TRIM(K36&amp;"")&lt;&gt;"Por decidir",TRIM(K36&amp;"")&lt;&gt;"Por comprobar"),OR(H36="Sale",H36="Se queda"),IF(ISNUMBER(I36),AND(ABS(I36-ROUND(I36,2))&lt;0.00000001),FALSE),IF(ISNUMBER(J36),AND(ABS(J36-ROUND(J36,2))&lt;0.00000001),FALSE),NOT(OR(NOT(OR(H36="",H36="Sale",H36="Se queda",H36="Pendiente")),IF(LEN(TRIM(I36&amp;""))=0,FALSE,NOT(IF(ISNUMBER(I36),AND(ABS(I36-ROUND(I36,2))&lt;0.00000001),FALSE))),IF(LEN(TRIM(J36&amp;""))=0,FALSE,NOT(IF(ISNUMBER(J36),AND(ABS(J36-ROUND(J36,2))&lt;0.00000001),FALSE))),IF(AND(H36="Sale",ISNUMBER(J36)),J36&lt;&gt;0,FALSE)))),1,0),0)</f>
        <v>0</v>
      </c>
      <c r="P36" s="49">
        <f>IF(OR(ISERROR(C36),ISERROR(D36),ISERROR(E36),ISERROR(F36),ISERROR(G36),ISERROR(H36),ISERROR(I36),ISERROR(J36),ISERROR(K36)),2,IFERROR(IF(NOT(COUNTA(C36:K36)&gt;0),"",IF(OR(NOT(OR(H36="",H36="Sale",H36="Se queda",H36="Pendiente")),IF(LEN(TRIM(I36&amp;""))=0,FALSE,NOT(IF(ISNUMBER(I36),AND(ABS(I36-ROUND(I36,2))&lt;0.00000001),FALSE))),IF(LEN(TRIM(J36&amp;""))=0,FALSE,NOT(IF(ISNUMBER(J36),AND(ABS(J36-ROUND(J36,2))&lt;0.00000001),FALSE))),IF(AND(H36="Sale",ISNUMBER(J36)),J36&lt;&gt;0,FALSE)),2,IF(AND(O36=1,AND(AND(LEN(TRIM(F36&amp;""))&gt;0,TRIM(F36&amp;"")&lt;&gt;"Pendiente",TRIM(F36&amp;"")&lt;&gt;"Por confirmar",TRIM(F36&amp;"")&lt;&gt;"No consta",TRIM(F36&amp;"")&lt;&gt;"Desconocido",TRIM(F36&amp;"")&lt;&gt;"Sin confirmar",TRIM(F36&amp;"")&lt;&gt;"Por decidir",TRIM(F36&amp;"")&lt;&gt;"Por comprobar"),AND(LEN(TRIM(G36&amp;""))&gt;0,TRIM(G36&amp;"")&lt;&gt;"Pendiente",TRIM(G36&amp;"")&lt;&gt;"Por confirmar",TRIM(G36&amp;"")&lt;&gt;"No consta",TRIM(G36&amp;"")&lt;&gt;"Desconocido",TRIM(G36&amp;"")&lt;&gt;"Sin confirmar",TRIM(G36&amp;"")&lt;&gt;"Por decidir",TRIM(G36&amp;"")&lt;&gt;"Por comprobar"),TRIM(F36)&lt;&gt;"Pendiente",TRIM(G36)&lt;&gt;"Pendiente",TRIM(F36)&lt;&gt;"Por confirmar",TRIM(G36)&lt;&gt;"Por confirmar")),0,1))),2))</f>
      </c>
    </row>
    <row r="37" ht="70" customHeight="1">
      <c r="B37" s="39" t="n">
        <v>28</v>
      </c>
      <c r="C37" s="44"/>
      <c r="D37" s="44"/>
      <c r="E37" s="44"/>
      <c r="F37" s="44"/>
      <c r="G37" s="44"/>
      <c r="H37" s="45"/>
      <c r="I37" s="46"/>
      <c r="J37" s="46"/>
      <c r="K37" s="46"/>
      <c r="L37" s="47">
        <f>IFERROR(IF(O37=1,ROUND(J37-I37,2),""),"")</f>
      </c>
      <c r="M37" s="48">
        <f>IF(NOT(ISNUMBER(P37)),"",IF(P37=2,"ROJO",IF(P37=1,"ÁMBAR","VERDE")))</f>
      </c>
      <c r="N37" s="48">
        <f>IFERROR(IF(NOT(COUNTA(C37:K37)&gt;0),"",IF(OR(NOT(OR(H37="",H37="Sale",H37="Se queda",H37="Pendiente")),IF(LEN(TRIM(I37&amp;""))=0,FALSE,NOT(IF(ISNUMBER(I37),AND(ABS(I37-ROUND(I37,2))&lt;0.00000001),FALSE))),IF(LEN(TRIM(J37&amp;""))=0,FALSE,NOT(IF(ISNUMBER(J37),AND(ABS(J37-ROUND(J37,2))&lt;0.00000001),FALSE))),IF(AND(H37="Sale",ISNUMBER(J37)),J37&lt;&gt;0,FALSE)),"Revisamos opciones e importes; Sale exige después cero explícito. Los importes tienen dos decimales.",IF(O37=0,"Completamos antes, después, estado, importes y referencia. Lo desconocido no es cero.",IF(P37&gt;0,"La diferencia se conoce; falta concretar quién lo hace. Sigue pendiente en el total completo.","Alcance e importes registrados. Una salida no demuestra adjudicación a otro.")))),"Hay una entrada con error. Corregimos el dato antes de cerrar la comprobación.")</f>
      </c>
      <c r="O37" s="49" t="n">
        <f>IFERROR(IF(AND(AND(LEN(TRIM(C37&amp;""))&gt;0,TRIM(C37&amp;"")&lt;&gt;"Pendiente",TRIM(C37&amp;"")&lt;&gt;"Por confirmar",TRIM(C37&amp;"")&lt;&gt;"No consta",TRIM(C37&amp;"")&lt;&gt;"Desconocido",TRIM(C37&amp;"")&lt;&gt;"Sin confirmar",TRIM(C37&amp;"")&lt;&gt;"Por decidir",TRIM(C37&amp;"")&lt;&gt;"Por comprobar"),AND(LEN(TRIM(D37&amp;""))&gt;0,TRIM(D37&amp;"")&lt;&gt;"Pendiente",TRIM(D37&amp;"")&lt;&gt;"Por confirmar",TRIM(D37&amp;"")&lt;&gt;"No consta",TRIM(D37&amp;"")&lt;&gt;"Desconocido",TRIM(D37&amp;"")&lt;&gt;"Sin confirmar",TRIM(D37&amp;"")&lt;&gt;"Por decidir",TRIM(D37&amp;"")&lt;&gt;"Por comprobar"),AND(LEN(TRIM(E37&amp;""))&gt;0,TRIM(E37&amp;"")&lt;&gt;"Pendiente",TRIM(E37&amp;"")&lt;&gt;"Por confirmar",TRIM(E37&amp;"")&lt;&gt;"No consta",TRIM(E37&amp;"")&lt;&gt;"Desconocido",TRIM(E37&amp;"")&lt;&gt;"Sin confirmar",TRIM(E37&amp;"")&lt;&gt;"Por decidir",TRIM(E37&amp;"")&lt;&gt;"Por comprobar"),AND(LEN(TRIM(K37&amp;""))&gt;0,TRIM(K37&amp;"")&lt;&gt;"Pendiente",TRIM(K37&amp;"")&lt;&gt;"Por confirmar",TRIM(K37&amp;"")&lt;&gt;"No consta",TRIM(K37&amp;"")&lt;&gt;"Desconocido",TRIM(K37&amp;"")&lt;&gt;"Sin confirmar",TRIM(K37&amp;"")&lt;&gt;"Por decidir",TRIM(K37&amp;"")&lt;&gt;"Por comprobar"),OR(H37="Sale",H37="Se queda"),IF(ISNUMBER(I37),AND(ABS(I37-ROUND(I37,2))&lt;0.00000001),FALSE),IF(ISNUMBER(J37),AND(ABS(J37-ROUND(J37,2))&lt;0.00000001),FALSE),NOT(OR(NOT(OR(H37="",H37="Sale",H37="Se queda",H37="Pendiente")),IF(LEN(TRIM(I37&amp;""))=0,FALSE,NOT(IF(ISNUMBER(I37),AND(ABS(I37-ROUND(I37,2))&lt;0.00000001),FALSE))),IF(LEN(TRIM(J37&amp;""))=0,FALSE,NOT(IF(ISNUMBER(J37),AND(ABS(J37-ROUND(J37,2))&lt;0.00000001),FALSE))),IF(AND(H37="Sale",ISNUMBER(J37)),J37&lt;&gt;0,FALSE)))),1,0),0)</f>
        <v>0</v>
      </c>
      <c r="P37" s="49">
        <f>IF(OR(ISERROR(C37),ISERROR(D37),ISERROR(E37),ISERROR(F37),ISERROR(G37),ISERROR(H37),ISERROR(I37),ISERROR(J37),ISERROR(K37)),2,IFERROR(IF(NOT(COUNTA(C37:K37)&gt;0),"",IF(OR(NOT(OR(H37="",H37="Sale",H37="Se queda",H37="Pendiente")),IF(LEN(TRIM(I37&amp;""))=0,FALSE,NOT(IF(ISNUMBER(I37),AND(ABS(I37-ROUND(I37,2))&lt;0.00000001),FALSE))),IF(LEN(TRIM(J37&amp;""))=0,FALSE,NOT(IF(ISNUMBER(J37),AND(ABS(J37-ROUND(J37,2))&lt;0.00000001),FALSE))),IF(AND(H37="Sale",ISNUMBER(J37)),J37&lt;&gt;0,FALSE)),2,IF(AND(O37=1,AND(AND(LEN(TRIM(F37&amp;""))&gt;0,TRIM(F37&amp;"")&lt;&gt;"Pendiente",TRIM(F37&amp;"")&lt;&gt;"Por confirmar",TRIM(F37&amp;"")&lt;&gt;"No consta",TRIM(F37&amp;"")&lt;&gt;"Desconocido",TRIM(F37&amp;"")&lt;&gt;"Sin confirmar",TRIM(F37&amp;"")&lt;&gt;"Por decidir",TRIM(F37&amp;"")&lt;&gt;"Por comprobar"),AND(LEN(TRIM(G37&amp;""))&gt;0,TRIM(G37&amp;"")&lt;&gt;"Pendiente",TRIM(G37&amp;"")&lt;&gt;"Por confirmar",TRIM(G37&amp;"")&lt;&gt;"No consta",TRIM(G37&amp;"")&lt;&gt;"Desconocido",TRIM(G37&amp;"")&lt;&gt;"Sin confirmar",TRIM(G37&amp;"")&lt;&gt;"Por decidir",TRIM(G37&amp;"")&lt;&gt;"Por comprobar"),TRIM(F37)&lt;&gt;"Pendiente",TRIM(G37)&lt;&gt;"Pendiente",TRIM(F37)&lt;&gt;"Por confirmar",TRIM(G37)&lt;&gt;"Por confirmar")),0,1))),2))</f>
      </c>
    </row>
    <row r="38" ht="70" customHeight="1">
      <c r="B38" s="39" t="n">
        <v>29</v>
      </c>
      <c r="C38" s="44"/>
      <c r="D38" s="44"/>
      <c r="E38" s="44"/>
      <c r="F38" s="44"/>
      <c r="G38" s="44"/>
      <c r="H38" s="45"/>
      <c r="I38" s="46"/>
      <c r="J38" s="46"/>
      <c r="K38" s="46"/>
      <c r="L38" s="47">
        <f>IFERROR(IF(O38=1,ROUND(J38-I38,2),""),"")</f>
      </c>
      <c r="M38" s="48">
        <f>IF(NOT(ISNUMBER(P38)),"",IF(P38=2,"ROJO",IF(P38=1,"ÁMBAR","VERDE")))</f>
      </c>
      <c r="N38" s="48">
        <f>IFERROR(IF(NOT(COUNTA(C38:K38)&gt;0),"",IF(OR(NOT(OR(H38="",H38="Sale",H38="Se queda",H38="Pendiente")),IF(LEN(TRIM(I38&amp;""))=0,FALSE,NOT(IF(ISNUMBER(I38),AND(ABS(I38-ROUND(I38,2))&lt;0.00000001),FALSE))),IF(LEN(TRIM(J38&amp;""))=0,FALSE,NOT(IF(ISNUMBER(J38),AND(ABS(J38-ROUND(J38,2))&lt;0.00000001),FALSE))),IF(AND(H38="Sale",ISNUMBER(J38)),J38&lt;&gt;0,FALSE)),"Revisamos opciones e importes; Sale exige después cero explícito. Los importes tienen dos decimales.",IF(O38=0,"Completamos antes, después, estado, importes y referencia. Lo desconocido no es cero.",IF(P38&gt;0,"La diferencia se conoce; falta concretar quién lo hace. Sigue pendiente en el total completo.","Alcance e importes registrados. Una salida no demuestra adjudicación a otro.")))),"Hay una entrada con error. Corregimos el dato antes de cerrar la comprobación.")</f>
      </c>
      <c r="O38" s="49" t="n">
        <f>IFERROR(IF(AND(AND(LEN(TRIM(C38&amp;""))&gt;0,TRIM(C38&amp;"")&lt;&gt;"Pendiente",TRIM(C38&amp;"")&lt;&gt;"Por confirmar",TRIM(C38&amp;"")&lt;&gt;"No consta",TRIM(C38&amp;"")&lt;&gt;"Desconocido",TRIM(C38&amp;"")&lt;&gt;"Sin confirmar",TRIM(C38&amp;"")&lt;&gt;"Por decidir",TRIM(C38&amp;"")&lt;&gt;"Por comprobar"),AND(LEN(TRIM(D38&amp;""))&gt;0,TRIM(D38&amp;"")&lt;&gt;"Pendiente",TRIM(D38&amp;"")&lt;&gt;"Por confirmar",TRIM(D38&amp;"")&lt;&gt;"No consta",TRIM(D38&amp;"")&lt;&gt;"Desconocido",TRIM(D38&amp;"")&lt;&gt;"Sin confirmar",TRIM(D38&amp;"")&lt;&gt;"Por decidir",TRIM(D38&amp;"")&lt;&gt;"Por comprobar"),AND(LEN(TRIM(E38&amp;""))&gt;0,TRIM(E38&amp;"")&lt;&gt;"Pendiente",TRIM(E38&amp;"")&lt;&gt;"Por confirmar",TRIM(E38&amp;"")&lt;&gt;"No consta",TRIM(E38&amp;"")&lt;&gt;"Desconocido",TRIM(E38&amp;"")&lt;&gt;"Sin confirmar",TRIM(E38&amp;"")&lt;&gt;"Por decidir",TRIM(E38&amp;"")&lt;&gt;"Por comprobar"),AND(LEN(TRIM(K38&amp;""))&gt;0,TRIM(K38&amp;"")&lt;&gt;"Pendiente",TRIM(K38&amp;"")&lt;&gt;"Por confirmar",TRIM(K38&amp;"")&lt;&gt;"No consta",TRIM(K38&amp;"")&lt;&gt;"Desconocido",TRIM(K38&amp;"")&lt;&gt;"Sin confirmar",TRIM(K38&amp;"")&lt;&gt;"Por decidir",TRIM(K38&amp;"")&lt;&gt;"Por comprobar"),OR(H38="Sale",H38="Se queda"),IF(ISNUMBER(I38),AND(ABS(I38-ROUND(I38,2))&lt;0.00000001),FALSE),IF(ISNUMBER(J38),AND(ABS(J38-ROUND(J38,2))&lt;0.00000001),FALSE),NOT(OR(NOT(OR(H38="",H38="Sale",H38="Se queda",H38="Pendiente")),IF(LEN(TRIM(I38&amp;""))=0,FALSE,NOT(IF(ISNUMBER(I38),AND(ABS(I38-ROUND(I38,2))&lt;0.00000001),FALSE))),IF(LEN(TRIM(J38&amp;""))=0,FALSE,NOT(IF(ISNUMBER(J38),AND(ABS(J38-ROUND(J38,2))&lt;0.00000001),FALSE))),IF(AND(H38="Sale",ISNUMBER(J38)),J38&lt;&gt;0,FALSE)))),1,0),0)</f>
        <v>0</v>
      </c>
      <c r="P38" s="49">
        <f>IF(OR(ISERROR(C38),ISERROR(D38),ISERROR(E38),ISERROR(F38),ISERROR(G38),ISERROR(H38),ISERROR(I38),ISERROR(J38),ISERROR(K38)),2,IFERROR(IF(NOT(COUNTA(C38:K38)&gt;0),"",IF(OR(NOT(OR(H38="",H38="Sale",H38="Se queda",H38="Pendiente")),IF(LEN(TRIM(I38&amp;""))=0,FALSE,NOT(IF(ISNUMBER(I38),AND(ABS(I38-ROUND(I38,2))&lt;0.00000001),FALSE))),IF(LEN(TRIM(J38&amp;""))=0,FALSE,NOT(IF(ISNUMBER(J38),AND(ABS(J38-ROUND(J38,2))&lt;0.00000001),FALSE))),IF(AND(H38="Sale",ISNUMBER(J38)),J38&lt;&gt;0,FALSE)),2,IF(AND(O38=1,AND(AND(LEN(TRIM(F38&amp;""))&gt;0,TRIM(F38&amp;"")&lt;&gt;"Pendiente",TRIM(F38&amp;"")&lt;&gt;"Por confirmar",TRIM(F38&amp;"")&lt;&gt;"No consta",TRIM(F38&amp;"")&lt;&gt;"Desconocido",TRIM(F38&amp;"")&lt;&gt;"Sin confirmar",TRIM(F38&amp;"")&lt;&gt;"Por decidir",TRIM(F38&amp;"")&lt;&gt;"Por comprobar"),AND(LEN(TRIM(G38&amp;""))&gt;0,TRIM(G38&amp;"")&lt;&gt;"Pendiente",TRIM(G38&amp;"")&lt;&gt;"Por confirmar",TRIM(G38&amp;"")&lt;&gt;"No consta",TRIM(G38&amp;"")&lt;&gt;"Desconocido",TRIM(G38&amp;"")&lt;&gt;"Sin confirmar",TRIM(G38&amp;"")&lt;&gt;"Por decidir",TRIM(G38&amp;"")&lt;&gt;"Por comprobar"),TRIM(F38)&lt;&gt;"Pendiente",TRIM(G38)&lt;&gt;"Pendiente",TRIM(F38)&lt;&gt;"Por confirmar",TRIM(G38)&lt;&gt;"Por confirmar")),0,1))),2))</f>
      </c>
    </row>
    <row r="39" ht="70" customHeight="1">
      <c r="B39" s="39" t="n">
        <v>30</v>
      </c>
      <c r="C39" s="44"/>
      <c r="D39" s="44"/>
      <c r="E39" s="44"/>
      <c r="F39" s="44"/>
      <c r="G39" s="44"/>
      <c r="H39" s="45"/>
      <c r="I39" s="46"/>
      <c r="J39" s="46"/>
      <c r="K39" s="46"/>
      <c r="L39" s="47">
        <f>IFERROR(IF(O39=1,ROUND(J39-I39,2),""),"")</f>
      </c>
      <c r="M39" s="48">
        <f>IF(NOT(ISNUMBER(P39)),"",IF(P39=2,"ROJO",IF(P39=1,"ÁMBAR","VERDE")))</f>
      </c>
      <c r="N39" s="48">
        <f>IFERROR(IF(NOT(COUNTA(C39:K39)&gt;0),"",IF(OR(NOT(OR(H39="",H39="Sale",H39="Se queda",H39="Pendiente")),IF(LEN(TRIM(I39&amp;""))=0,FALSE,NOT(IF(ISNUMBER(I39),AND(ABS(I39-ROUND(I39,2))&lt;0.00000001),FALSE))),IF(LEN(TRIM(J39&amp;""))=0,FALSE,NOT(IF(ISNUMBER(J39),AND(ABS(J39-ROUND(J39,2))&lt;0.00000001),FALSE))),IF(AND(H39="Sale",ISNUMBER(J39)),J39&lt;&gt;0,FALSE)),"Revisamos opciones e importes; Sale exige después cero explícito. Los importes tienen dos decimales.",IF(O39=0,"Completamos antes, después, estado, importes y referencia. Lo desconocido no es cero.",IF(P39&gt;0,"La diferencia se conoce; falta concretar quién lo hace. Sigue pendiente en el total completo.","Alcance e importes registrados. Una salida no demuestra adjudicación a otro.")))),"Hay una entrada con error. Corregimos el dato antes de cerrar la comprobación.")</f>
      </c>
      <c r="O39" s="49" t="n">
        <f>IFERROR(IF(AND(AND(LEN(TRIM(C39&amp;""))&gt;0,TRIM(C39&amp;"")&lt;&gt;"Pendiente",TRIM(C39&amp;"")&lt;&gt;"Por confirmar",TRIM(C39&amp;"")&lt;&gt;"No consta",TRIM(C39&amp;"")&lt;&gt;"Desconocido",TRIM(C39&amp;"")&lt;&gt;"Sin confirmar",TRIM(C39&amp;"")&lt;&gt;"Por decidir",TRIM(C39&amp;"")&lt;&gt;"Por comprobar"),AND(LEN(TRIM(D39&amp;""))&gt;0,TRIM(D39&amp;"")&lt;&gt;"Pendiente",TRIM(D39&amp;"")&lt;&gt;"Por confirmar",TRIM(D39&amp;"")&lt;&gt;"No consta",TRIM(D39&amp;"")&lt;&gt;"Desconocido",TRIM(D39&amp;"")&lt;&gt;"Sin confirmar",TRIM(D39&amp;"")&lt;&gt;"Por decidir",TRIM(D39&amp;"")&lt;&gt;"Por comprobar"),AND(LEN(TRIM(E39&amp;""))&gt;0,TRIM(E39&amp;"")&lt;&gt;"Pendiente",TRIM(E39&amp;"")&lt;&gt;"Por confirmar",TRIM(E39&amp;"")&lt;&gt;"No consta",TRIM(E39&amp;"")&lt;&gt;"Desconocido",TRIM(E39&amp;"")&lt;&gt;"Sin confirmar",TRIM(E39&amp;"")&lt;&gt;"Por decidir",TRIM(E39&amp;"")&lt;&gt;"Por comprobar"),AND(LEN(TRIM(K39&amp;""))&gt;0,TRIM(K39&amp;"")&lt;&gt;"Pendiente",TRIM(K39&amp;"")&lt;&gt;"Por confirmar",TRIM(K39&amp;"")&lt;&gt;"No consta",TRIM(K39&amp;"")&lt;&gt;"Desconocido",TRIM(K39&amp;"")&lt;&gt;"Sin confirmar",TRIM(K39&amp;"")&lt;&gt;"Por decidir",TRIM(K39&amp;"")&lt;&gt;"Por comprobar"),OR(H39="Sale",H39="Se queda"),IF(ISNUMBER(I39),AND(ABS(I39-ROUND(I39,2))&lt;0.00000001),FALSE),IF(ISNUMBER(J39),AND(ABS(J39-ROUND(J39,2))&lt;0.00000001),FALSE),NOT(OR(NOT(OR(H39="",H39="Sale",H39="Se queda",H39="Pendiente")),IF(LEN(TRIM(I39&amp;""))=0,FALSE,NOT(IF(ISNUMBER(I39),AND(ABS(I39-ROUND(I39,2))&lt;0.00000001),FALSE))),IF(LEN(TRIM(J39&amp;""))=0,FALSE,NOT(IF(ISNUMBER(J39),AND(ABS(J39-ROUND(J39,2))&lt;0.00000001),FALSE))),IF(AND(H39="Sale",ISNUMBER(J39)),J39&lt;&gt;0,FALSE)))),1,0),0)</f>
        <v>0</v>
      </c>
      <c r="P39" s="49">
        <f>IF(OR(ISERROR(C39),ISERROR(D39),ISERROR(E39),ISERROR(F39),ISERROR(G39),ISERROR(H39),ISERROR(I39),ISERROR(J39),ISERROR(K39)),2,IFERROR(IF(NOT(COUNTA(C39:K39)&gt;0),"",IF(OR(NOT(OR(H39="",H39="Sale",H39="Se queda",H39="Pendiente")),IF(LEN(TRIM(I39&amp;""))=0,FALSE,NOT(IF(ISNUMBER(I39),AND(ABS(I39-ROUND(I39,2))&lt;0.00000001),FALSE))),IF(LEN(TRIM(J39&amp;""))=0,FALSE,NOT(IF(ISNUMBER(J39),AND(ABS(J39-ROUND(J39,2))&lt;0.00000001),FALSE))),IF(AND(H39="Sale",ISNUMBER(J39)),J39&lt;&gt;0,FALSE)),2,IF(AND(O39=1,AND(AND(LEN(TRIM(F39&amp;""))&gt;0,TRIM(F39&amp;"")&lt;&gt;"Pendiente",TRIM(F39&amp;"")&lt;&gt;"Por confirmar",TRIM(F39&amp;"")&lt;&gt;"No consta",TRIM(F39&amp;"")&lt;&gt;"Desconocido",TRIM(F39&amp;"")&lt;&gt;"Sin confirmar",TRIM(F39&amp;"")&lt;&gt;"Por decidir",TRIM(F39&amp;"")&lt;&gt;"Por comprobar"),AND(LEN(TRIM(G39&amp;""))&gt;0,TRIM(G39&amp;"")&lt;&gt;"Pendiente",TRIM(G39&amp;"")&lt;&gt;"Por confirmar",TRIM(G39&amp;"")&lt;&gt;"No consta",TRIM(G39&amp;"")&lt;&gt;"Desconocido",TRIM(G39&amp;"")&lt;&gt;"Sin confirmar",TRIM(G39&amp;"")&lt;&gt;"Por decidir",TRIM(G39&amp;"")&lt;&gt;"Por comprobar"),TRIM(F39)&lt;&gt;"Pendiente",TRIM(G39)&lt;&gt;"Pendiente",TRIM(F39)&lt;&gt;"Por confirmar",TRIM(G39)&lt;&gt;"Por confirmar")),0,1))),2))</f>
      </c>
    </row>
    <row r="40" ht="70" customHeight="1">
      <c r="B40" s="39" t="n">
        <v>31</v>
      </c>
      <c r="C40" s="44"/>
      <c r="D40" s="44"/>
      <c r="E40" s="44"/>
      <c r="F40" s="44"/>
      <c r="G40" s="44"/>
      <c r="H40" s="45"/>
      <c r="I40" s="46"/>
      <c r="J40" s="46"/>
      <c r="K40" s="46"/>
      <c r="L40" s="47">
        <f>IFERROR(IF(O40=1,ROUND(J40-I40,2),""),"")</f>
      </c>
      <c r="M40" s="48">
        <f>IF(NOT(ISNUMBER(P40)),"",IF(P40=2,"ROJO",IF(P40=1,"ÁMBAR","VERDE")))</f>
      </c>
      <c r="N40" s="48">
        <f>IFERROR(IF(NOT(COUNTA(C40:K40)&gt;0),"",IF(OR(NOT(OR(H40="",H40="Sale",H40="Se queda",H40="Pendiente")),IF(LEN(TRIM(I40&amp;""))=0,FALSE,NOT(IF(ISNUMBER(I40),AND(ABS(I40-ROUND(I40,2))&lt;0.00000001),FALSE))),IF(LEN(TRIM(J40&amp;""))=0,FALSE,NOT(IF(ISNUMBER(J40),AND(ABS(J40-ROUND(J40,2))&lt;0.00000001),FALSE))),IF(AND(H40="Sale",ISNUMBER(J40)),J40&lt;&gt;0,FALSE)),"Revisamos opciones e importes; Sale exige después cero explícito. Los importes tienen dos decimales.",IF(O40=0,"Completamos antes, después, estado, importes y referencia. Lo desconocido no es cero.",IF(P40&gt;0,"La diferencia se conoce; falta concretar quién lo hace. Sigue pendiente en el total completo.","Alcance e importes registrados. Una salida no demuestra adjudicación a otro.")))),"Hay una entrada con error. Corregimos el dato antes de cerrar la comprobación.")</f>
      </c>
      <c r="O40" s="49" t="n">
        <f>IFERROR(IF(AND(AND(LEN(TRIM(C40&amp;""))&gt;0,TRIM(C40&amp;"")&lt;&gt;"Pendiente",TRIM(C40&amp;"")&lt;&gt;"Por confirmar",TRIM(C40&amp;"")&lt;&gt;"No consta",TRIM(C40&amp;"")&lt;&gt;"Desconocido",TRIM(C40&amp;"")&lt;&gt;"Sin confirmar",TRIM(C40&amp;"")&lt;&gt;"Por decidir",TRIM(C40&amp;"")&lt;&gt;"Por comprobar"),AND(LEN(TRIM(D40&amp;""))&gt;0,TRIM(D40&amp;"")&lt;&gt;"Pendiente",TRIM(D40&amp;"")&lt;&gt;"Por confirmar",TRIM(D40&amp;"")&lt;&gt;"No consta",TRIM(D40&amp;"")&lt;&gt;"Desconocido",TRIM(D40&amp;"")&lt;&gt;"Sin confirmar",TRIM(D40&amp;"")&lt;&gt;"Por decidir",TRIM(D40&amp;"")&lt;&gt;"Por comprobar"),AND(LEN(TRIM(E40&amp;""))&gt;0,TRIM(E40&amp;"")&lt;&gt;"Pendiente",TRIM(E40&amp;"")&lt;&gt;"Por confirmar",TRIM(E40&amp;"")&lt;&gt;"No consta",TRIM(E40&amp;"")&lt;&gt;"Desconocido",TRIM(E40&amp;"")&lt;&gt;"Sin confirmar",TRIM(E40&amp;"")&lt;&gt;"Por decidir",TRIM(E40&amp;"")&lt;&gt;"Por comprobar"),AND(LEN(TRIM(K40&amp;""))&gt;0,TRIM(K40&amp;"")&lt;&gt;"Pendiente",TRIM(K40&amp;"")&lt;&gt;"Por confirmar",TRIM(K40&amp;"")&lt;&gt;"No consta",TRIM(K40&amp;"")&lt;&gt;"Desconocido",TRIM(K40&amp;"")&lt;&gt;"Sin confirmar",TRIM(K40&amp;"")&lt;&gt;"Por decidir",TRIM(K40&amp;"")&lt;&gt;"Por comprobar"),OR(H40="Sale",H40="Se queda"),IF(ISNUMBER(I40),AND(ABS(I40-ROUND(I40,2))&lt;0.00000001),FALSE),IF(ISNUMBER(J40),AND(ABS(J40-ROUND(J40,2))&lt;0.00000001),FALSE),NOT(OR(NOT(OR(H40="",H40="Sale",H40="Se queda",H40="Pendiente")),IF(LEN(TRIM(I40&amp;""))=0,FALSE,NOT(IF(ISNUMBER(I40),AND(ABS(I40-ROUND(I40,2))&lt;0.00000001),FALSE))),IF(LEN(TRIM(J40&amp;""))=0,FALSE,NOT(IF(ISNUMBER(J40),AND(ABS(J40-ROUND(J40,2))&lt;0.00000001),FALSE))),IF(AND(H40="Sale",ISNUMBER(J40)),J40&lt;&gt;0,FALSE)))),1,0),0)</f>
        <v>0</v>
      </c>
      <c r="P40" s="49">
        <f>IF(OR(ISERROR(C40),ISERROR(D40),ISERROR(E40),ISERROR(F40),ISERROR(G40),ISERROR(H40),ISERROR(I40),ISERROR(J40),ISERROR(K40)),2,IFERROR(IF(NOT(COUNTA(C40:K40)&gt;0),"",IF(OR(NOT(OR(H40="",H40="Sale",H40="Se queda",H40="Pendiente")),IF(LEN(TRIM(I40&amp;""))=0,FALSE,NOT(IF(ISNUMBER(I40),AND(ABS(I40-ROUND(I40,2))&lt;0.00000001),FALSE))),IF(LEN(TRIM(J40&amp;""))=0,FALSE,NOT(IF(ISNUMBER(J40),AND(ABS(J40-ROUND(J40,2))&lt;0.00000001),FALSE))),IF(AND(H40="Sale",ISNUMBER(J40)),J40&lt;&gt;0,FALSE)),2,IF(AND(O40=1,AND(AND(LEN(TRIM(F40&amp;""))&gt;0,TRIM(F40&amp;"")&lt;&gt;"Pendiente",TRIM(F40&amp;"")&lt;&gt;"Por confirmar",TRIM(F40&amp;"")&lt;&gt;"No consta",TRIM(F40&amp;"")&lt;&gt;"Desconocido",TRIM(F40&amp;"")&lt;&gt;"Sin confirmar",TRIM(F40&amp;"")&lt;&gt;"Por decidir",TRIM(F40&amp;"")&lt;&gt;"Por comprobar"),AND(LEN(TRIM(G40&amp;""))&gt;0,TRIM(G40&amp;"")&lt;&gt;"Pendiente",TRIM(G40&amp;"")&lt;&gt;"Por confirmar",TRIM(G40&amp;"")&lt;&gt;"No consta",TRIM(G40&amp;"")&lt;&gt;"Desconocido",TRIM(G40&amp;"")&lt;&gt;"Sin confirmar",TRIM(G40&amp;"")&lt;&gt;"Por decidir",TRIM(G40&amp;"")&lt;&gt;"Por comprobar"),TRIM(F40)&lt;&gt;"Pendiente",TRIM(G40)&lt;&gt;"Pendiente",TRIM(F40)&lt;&gt;"Por confirmar",TRIM(G40)&lt;&gt;"Por confirmar")),0,1))),2))</f>
      </c>
    </row>
    <row r="41" ht="70" customHeight="1">
      <c r="B41" s="39" t="n">
        <v>32</v>
      </c>
      <c r="C41" s="44"/>
      <c r="D41" s="44"/>
      <c r="E41" s="44"/>
      <c r="F41" s="44"/>
      <c r="G41" s="44"/>
      <c r="H41" s="45"/>
      <c r="I41" s="46"/>
      <c r="J41" s="46"/>
      <c r="K41" s="46"/>
      <c r="L41" s="47">
        <f>IFERROR(IF(O41=1,ROUND(J41-I41,2),""),"")</f>
      </c>
      <c r="M41" s="48">
        <f>IF(NOT(ISNUMBER(P41)),"",IF(P41=2,"ROJO",IF(P41=1,"ÁMBAR","VERDE")))</f>
      </c>
      <c r="N41" s="48">
        <f>IFERROR(IF(NOT(COUNTA(C41:K41)&gt;0),"",IF(OR(NOT(OR(H41="",H41="Sale",H41="Se queda",H41="Pendiente")),IF(LEN(TRIM(I41&amp;""))=0,FALSE,NOT(IF(ISNUMBER(I41),AND(ABS(I41-ROUND(I41,2))&lt;0.00000001),FALSE))),IF(LEN(TRIM(J41&amp;""))=0,FALSE,NOT(IF(ISNUMBER(J41),AND(ABS(J41-ROUND(J41,2))&lt;0.00000001),FALSE))),IF(AND(H41="Sale",ISNUMBER(J41)),J41&lt;&gt;0,FALSE)),"Revisamos opciones e importes; Sale exige después cero explícito. Los importes tienen dos decimales.",IF(O41=0,"Completamos antes, después, estado, importes y referencia. Lo desconocido no es cero.",IF(P41&gt;0,"La diferencia se conoce; falta concretar quién lo hace. Sigue pendiente en el total completo.","Alcance e importes registrados. Una salida no demuestra adjudicación a otro.")))),"Hay una entrada con error. Corregimos el dato antes de cerrar la comprobación.")</f>
      </c>
      <c r="O41" s="49" t="n">
        <f>IFERROR(IF(AND(AND(LEN(TRIM(C41&amp;""))&gt;0,TRIM(C41&amp;"")&lt;&gt;"Pendiente",TRIM(C41&amp;"")&lt;&gt;"Por confirmar",TRIM(C41&amp;"")&lt;&gt;"No consta",TRIM(C41&amp;"")&lt;&gt;"Desconocido",TRIM(C41&amp;"")&lt;&gt;"Sin confirmar",TRIM(C41&amp;"")&lt;&gt;"Por decidir",TRIM(C41&amp;"")&lt;&gt;"Por comprobar"),AND(LEN(TRIM(D41&amp;""))&gt;0,TRIM(D41&amp;"")&lt;&gt;"Pendiente",TRIM(D41&amp;"")&lt;&gt;"Por confirmar",TRIM(D41&amp;"")&lt;&gt;"No consta",TRIM(D41&amp;"")&lt;&gt;"Desconocido",TRIM(D41&amp;"")&lt;&gt;"Sin confirmar",TRIM(D41&amp;"")&lt;&gt;"Por decidir",TRIM(D41&amp;"")&lt;&gt;"Por comprobar"),AND(LEN(TRIM(E41&amp;""))&gt;0,TRIM(E41&amp;"")&lt;&gt;"Pendiente",TRIM(E41&amp;"")&lt;&gt;"Por confirmar",TRIM(E41&amp;"")&lt;&gt;"No consta",TRIM(E41&amp;"")&lt;&gt;"Desconocido",TRIM(E41&amp;"")&lt;&gt;"Sin confirmar",TRIM(E41&amp;"")&lt;&gt;"Por decidir",TRIM(E41&amp;"")&lt;&gt;"Por comprobar"),AND(LEN(TRIM(K41&amp;""))&gt;0,TRIM(K41&amp;"")&lt;&gt;"Pendiente",TRIM(K41&amp;"")&lt;&gt;"Por confirmar",TRIM(K41&amp;"")&lt;&gt;"No consta",TRIM(K41&amp;"")&lt;&gt;"Desconocido",TRIM(K41&amp;"")&lt;&gt;"Sin confirmar",TRIM(K41&amp;"")&lt;&gt;"Por decidir",TRIM(K41&amp;"")&lt;&gt;"Por comprobar"),OR(H41="Sale",H41="Se queda"),IF(ISNUMBER(I41),AND(ABS(I41-ROUND(I41,2))&lt;0.00000001),FALSE),IF(ISNUMBER(J41),AND(ABS(J41-ROUND(J41,2))&lt;0.00000001),FALSE),NOT(OR(NOT(OR(H41="",H41="Sale",H41="Se queda",H41="Pendiente")),IF(LEN(TRIM(I41&amp;""))=0,FALSE,NOT(IF(ISNUMBER(I41),AND(ABS(I41-ROUND(I41,2))&lt;0.00000001),FALSE))),IF(LEN(TRIM(J41&amp;""))=0,FALSE,NOT(IF(ISNUMBER(J41),AND(ABS(J41-ROUND(J41,2))&lt;0.00000001),FALSE))),IF(AND(H41="Sale",ISNUMBER(J41)),J41&lt;&gt;0,FALSE)))),1,0),0)</f>
        <v>0</v>
      </c>
      <c r="P41" s="49">
        <f>IF(OR(ISERROR(C41),ISERROR(D41),ISERROR(E41),ISERROR(F41),ISERROR(G41),ISERROR(H41),ISERROR(I41),ISERROR(J41),ISERROR(K41)),2,IFERROR(IF(NOT(COUNTA(C41:K41)&gt;0),"",IF(OR(NOT(OR(H41="",H41="Sale",H41="Se queda",H41="Pendiente")),IF(LEN(TRIM(I41&amp;""))=0,FALSE,NOT(IF(ISNUMBER(I41),AND(ABS(I41-ROUND(I41,2))&lt;0.00000001),FALSE))),IF(LEN(TRIM(J41&amp;""))=0,FALSE,NOT(IF(ISNUMBER(J41),AND(ABS(J41-ROUND(J41,2))&lt;0.00000001),FALSE))),IF(AND(H41="Sale",ISNUMBER(J41)),J41&lt;&gt;0,FALSE)),2,IF(AND(O41=1,AND(AND(LEN(TRIM(F41&amp;""))&gt;0,TRIM(F41&amp;"")&lt;&gt;"Pendiente",TRIM(F41&amp;"")&lt;&gt;"Por confirmar",TRIM(F41&amp;"")&lt;&gt;"No consta",TRIM(F41&amp;"")&lt;&gt;"Desconocido",TRIM(F41&amp;"")&lt;&gt;"Sin confirmar",TRIM(F41&amp;"")&lt;&gt;"Por decidir",TRIM(F41&amp;"")&lt;&gt;"Por comprobar"),AND(LEN(TRIM(G41&amp;""))&gt;0,TRIM(G41&amp;"")&lt;&gt;"Pendiente",TRIM(G41&amp;"")&lt;&gt;"Por confirmar",TRIM(G41&amp;"")&lt;&gt;"No consta",TRIM(G41&amp;"")&lt;&gt;"Desconocido",TRIM(G41&amp;"")&lt;&gt;"Sin confirmar",TRIM(G41&amp;"")&lt;&gt;"Por decidir",TRIM(G41&amp;"")&lt;&gt;"Por comprobar"),TRIM(F41)&lt;&gt;"Pendiente",TRIM(G41)&lt;&gt;"Pendiente",TRIM(F41)&lt;&gt;"Por confirmar",TRIM(G41)&lt;&gt;"Por confirmar")),0,1))),2))</f>
      </c>
    </row>
    <row r="42" ht="70" customHeight="1">
      <c r="B42" s="39" t="n">
        <v>33</v>
      </c>
      <c r="C42" s="44"/>
      <c r="D42" s="44"/>
      <c r="E42" s="44"/>
      <c r="F42" s="44"/>
      <c r="G42" s="44"/>
      <c r="H42" s="45"/>
      <c r="I42" s="46"/>
      <c r="J42" s="46"/>
      <c r="K42" s="46"/>
      <c r="L42" s="47">
        <f>IFERROR(IF(O42=1,ROUND(J42-I42,2),""),"")</f>
      </c>
      <c r="M42" s="48">
        <f>IF(NOT(ISNUMBER(P42)),"",IF(P42=2,"ROJO",IF(P42=1,"ÁMBAR","VERDE")))</f>
      </c>
      <c r="N42" s="48">
        <f>IFERROR(IF(NOT(COUNTA(C42:K42)&gt;0),"",IF(OR(NOT(OR(H42="",H42="Sale",H42="Se queda",H42="Pendiente")),IF(LEN(TRIM(I42&amp;""))=0,FALSE,NOT(IF(ISNUMBER(I42),AND(ABS(I42-ROUND(I42,2))&lt;0.00000001),FALSE))),IF(LEN(TRIM(J42&amp;""))=0,FALSE,NOT(IF(ISNUMBER(J42),AND(ABS(J42-ROUND(J42,2))&lt;0.00000001),FALSE))),IF(AND(H42="Sale",ISNUMBER(J42)),J42&lt;&gt;0,FALSE)),"Revisamos opciones e importes; Sale exige después cero explícito. Los importes tienen dos decimales.",IF(O42=0,"Completamos antes, después, estado, importes y referencia. Lo desconocido no es cero.",IF(P42&gt;0,"La diferencia se conoce; falta concretar quién lo hace. Sigue pendiente en el total completo.","Alcance e importes registrados. Una salida no demuestra adjudicación a otro.")))),"Hay una entrada con error. Corregimos el dato antes de cerrar la comprobación.")</f>
      </c>
      <c r="O42" s="49" t="n">
        <f>IFERROR(IF(AND(AND(LEN(TRIM(C42&amp;""))&gt;0,TRIM(C42&amp;"")&lt;&gt;"Pendiente",TRIM(C42&amp;"")&lt;&gt;"Por confirmar",TRIM(C42&amp;"")&lt;&gt;"No consta",TRIM(C42&amp;"")&lt;&gt;"Desconocido",TRIM(C42&amp;"")&lt;&gt;"Sin confirmar",TRIM(C42&amp;"")&lt;&gt;"Por decidir",TRIM(C42&amp;"")&lt;&gt;"Por comprobar"),AND(LEN(TRIM(D42&amp;""))&gt;0,TRIM(D42&amp;"")&lt;&gt;"Pendiente",TRIM(D42&amp;"")&lt;&gt;"Por confirmar",TRIM(D42&amp;"")&lt;&gt;"No consta",TRIM(D42&amp;"")&lt;&gt;"Desconocido",TRIM(D42&amp;"")&lt;&gt;"Sin confirmar",TRIM(D42&amp;"")&lt;&gt;"Por decidir",TRIM(D42&amp;"")&lt;&gt;"Por comprobar"),AND(LEN(TRIM(E42&amp;""))&gt;0,TRIM(E42&amp;"")&lt;&gt;"Pendiente",TRIM(E42&amp;"")&lt;&gt;"Por confirmar",TRIM(E42&amp;"")&lt;&gt;"No consta",TRIM(E42&amp;"")&lt;&gt;"Desconocido",TRIM(E42&amp;"")&lt;&gt;"Sin confirmar",TRIM(E42&amp;"")&lt;&gt;"Por decidir",TRIM(E42&amp;"")&lt;&gt;"Por comprobar"),AND(LEN(TRIM(K42&amp;""))&gt;0,TRIM(K42&amp;"")&lt;&gt;"Pendiente",TRIM(K42&amp;"")&lt;&gt;"Por confirmar",TRIM(K42&amp;"")&lt;&gt;"No consta",TRIM(K42&amp;"")&lt;&gt;"Desconocido",TRIM(K42&amp;"")&lt;&gt;"Sin confirmar",TRIM(K42&amp;"")&lt;&gt;"Por decidir",TRIM(K42&amp;"")&lt;&gt;"Por comprobar"),OR(H42="Sale",H42="Se queda"),IF(ISNUMBER(I42),AND(ABS(I42-ROUND(I42,2))&lt;0.00000001),FALSE),IF(ISNUMBER(J42),AND(ABS(J42-ROUND(J42,2))&lt;0.00000001),FALSE),NOT(OR(NOT(OR(H42="",H42="Sale",H42="Se queda",H42="Pendiente")),IF(LEN(TRIM(I42&amp;""))=0,FALSE,NOT(IF(ISNUMBER(I42),AND(ABS(I42-ROUND(I42,2))&lt;0.00000001),FALSE))),IF(LEN(TRIM(J42&amp;""))=0,FALSE,NOT(IF(ISNUMBER(J42),AND(ABS(J42-ROUND(J42,2))&lt;0.00000001),FALSE))),IF(AND(H42="Sale",ISNUMBER(J42)),J42&lt;&gt;0,FALSE)))),1,0),0)</f>
        <v>0</v>
      </c>
      <c r="P42" s="49">
        <f>IF(OR(ISERROR(C42),ISERROR(D42),ISERROR(E42),ISERROR(F42),ISERROR(G42),ISERROR(H42),ISERROR(I42),ISERROR(J42),ISERROR(K42)),2,IFERROR(IF(NOT(COUNTA(C42:K42)&gt;0),"",IF(OR(NOT(OR(H42="",H42="Sale",H42="Se queda",H42="Pendiente")),IF(LEN(TRIM(I42&amp;""))=0,FALSE,NOT(IF(ISNUMBER(I42),AND(ABS(I42-ROUND(I42,2))&lt;0.00000001),FALSE))),IF(LEN(TRIM(J42&amp;""))=0,FALSE,NOT(IF(ISNUMBER(J42),AND(ABS(J42-ROUND(J42,2))&lt;0.00000001),FALSE))),IF(AND(H42="Sale",ISNUMBER(J42)),J42&lt;&gt;0,FALSE)),2,IF(AND(O42=1,AND(AND(LEN(TRIM(F42&amp;""))&gt;0,TRIM(F42&amp;"")&lt;&gt;"Pendiente",TRIM(F42&amp;"")&lt;&gt;"Por confirmar",TRIM(F42&amp;"")&lt;&gt;"No consta",TRIM(F42&amp;"")&lt;&gt;"Desconocido",TRIM(F42&amp;"")&lt;&gt;"Sin confirmar",TRIM(F42&amp;"")&lt;&gt;"Por decidir",TRIM(F42&amp;"")&lt;&gt;"Por comprobar"),AND(LEN(TRIM(G42&amp;""))&gt;0,TRIM(G42&amp;"")&lt;&gt;"Pendiente",TRIM(G42&amp;"")&lt;&gt;"Por confirmar",TRIM(G42&amp;"")&lt;&gt;"No consta",TRIM(G42&amp;"")&lt;&gt;"Desconocido",TRIM(G42&amp;"")&lt;&gt;"Sin confirmar",TRIM(G42&amp;"")&lt;&gt;"Por decidir",TRIM(G42&amp;"")&lt;&gt;"Por comprobar"),TRIM(F42)&lt;&gt;"Pendiente",TRIM(G42)&lt;&gt;"Pendiente",TRIM(F42)&lt;&gt;"Por confirmar",TRIM(G42)&lt;&gt;"Por confirmar")),0,1))),2))</f>
      </c>
    </row>
    <row r="43" ht="70" customHeight="1">
      <c r="B43" s="39" t="n">
        <v>34</v>
      </c>
      <c r="C43" s="44"/>
      <c r="D43" s="44"/>
      <c r="E43" s="44"/>
      <c r="F43" s="44"/>
      <c r="G43" s="44"/>
      <c r="H43" s="45"/>
      <c r="I43" s="46"/>
      <c r="J43" s="46"/>
      <c r="K43" s="46"/>
      <c r="L43" s="47">
        <f>IFERROR(IF(O43=1,ROUND(J43-I43,2),""),"")</f>
      </c>
      <c r="M43" s="48">
        <f>IF(NOT(ISNUMBER(P43)),"",IF(P43=2,"ROJO",IF(P43=1,"ÁMBAR","VERDE")))</f>
      </c>
      <c r="N43" s="48">
        <f>IFERROR(IF(NOT(COUNTA(C43:K43)&gt;0),"",IF(OR(NOT(OR(H43="",H43="Sale",H43="Se queda",H43="Pendiente")),IF(LEN(TRIM(I43&amp;""))=0,FALSE,NOT(IF(ISNUMBER(I43),AND(ABS(I43-ROUND(I43,2))&lt;0.00000001),FALSE))),IF(LEN(TRIM(J43&amp;""))=0,FALSE,NOT(IF(ISNUMBER(J43),AND(ABS(J43-ROUND(J43,2))&lt;0.00000001),FALSE))),IF(AND(H43="Sale",ISNUMBER(J43)),J43&lt;&gt;0,FALSE)),"Revisamos opciones e importes; Sale exige después cero explícito. Los importes tienen dos decimales.",IF(O43=0,"Completamos antes, después, estado, importes y referencia. Lo desconocido no es cero.",IF(P43&gt;0,"La diferencia se conoce; falta concretar quién lo hace. Sigue pendiente en el total completo.","Alcance e importes registrados. Una salida no demuestra adjudicación a otro.")))),"Hay una entrada con error. Corregimos el dato antes de cerrar la comprobación.")</f>
      </c>
      <c r="O43" s="49" t="n">
        <f>IFERROR(IF(AND(AND(LEN(TRIM(C43&amp;""))&gt;0,TRIM(C43&amp;"")&lt;&gt;"Pendiente",TRIM(C43&amp;"")&lt;&gt;"Por confirmar",TRIM(C43&amp;"")&lt;&gt;"No consta",TRIM(C43&amp;"")&lt;&gt;"Desconocido",TRIM(C43&amp;"")&lt;&gt;"Sin confirmar",TRIM(C43&amp;"")&lt;&gt;"Por decidir",TRIM(C43&amp;"")&lt;&gt;"Por comprobar"),AND(LEN(TRIM(D43&amp;""))&gt;0,TRIM(D43&amp;"")&lt;&gt;"Pendiente",TRIM(D43&amp;"")&lt;&gt;"Por confirmar",TRIM(D43&amp;"")&lt;&gt;"No consta",TRIM(D43&amp;"")&lt;&gt;"Desconocido",TRIM(D43&amp;"")&lt;&gt;"Sin confirmar",TRIM(D43&amp;"")&lt;&gt;"Por decidir",TRIM(D43&amp;"")&lt;&gt;"Por comprobar"),AND(LEN(TRIM(E43&amp;""))&gt;0,TRIM(E43&amp;"")&lt;&gt;"Pendiente",TRIM(E43&amp;"")&lt;&gt;"Por confirmar",TRIM(E43&amp;"")&lt;&gt;"No consta",TRIM(E43&amp;"")&lt;&gt;"Desconocido",TRIM(E43&amp;"")&lt;&gt;"Sin confirmar",TRIM(E43&amp;"")&lt;&gt;"Por decidir",TRIM(E43&amp;"")&lt;&gt;"Por comprobar"),AND(LEN(TRIM(K43&amp;""))&gt;0,TRIM(K43&amp;"")&lt;&gt;"Pendiente",TRIM(K43&amp;"")&lt;&gt;"Por confirmar",TRIM(K43&amp;"")&lt;&gt;"No consta",TRIM(K43&amp;"")&lt;&gt;"Desconocido",TRIM(K43&amp;"")&lt;&gt;"Sin confirmar",TRIM(K43&amp;"")&lt;&gt;"Por decidir",TRIM(K43&amp;"")&lt;&gt;"Por comprobar"),OR(H43="Sale",H43="Se queda"),IF(ISNUMBER(I43),AND(ABS(I43-ROUND(I43,2))&lt;0.00000001),FALSE),IF(ISNUMBER(J43),AND(ABS(J43-ROUND(J43,2))&lt;0.00000001),FALSE),NOT(OR(NOT(OR(H43="",H43="Sale",H43="Se queda",H43="Pendiente")),IF(LEN(TRIM(I43&amp;""))=0,FALSE,NOT(IF(ISNUMBER(I43),AND(ABS(I43-ROUND(I43,2))&lt;0.00000001),FALSE))),IF(LEN(TRIM(J43&amp;""))=0,FALSE,NOT(IF(ISNUMBER(J43),AND(ABS(J43-ROUND(J43,2))&lt;0.00000001),FALSE))),IF(AND(H43="Sale",ISNUMBER(J43)),J43&lt;&gt;0,FALSE)))),1,0),0)</f>
        <v>0</v>
      </c>
      <c r="P43" s="49">
        <f>IF(OR(ISERROR(C43),ISERROR(D43),ISERROR(E43),ISERROR(F43),ISERROR(G43),ISERROR(H43),ISERROR(I43),ISERROR(J43),ISERROR(K43)),2,IFERROR(IF(NOT(COUNTA(C43:K43)&gt;0),"",IF(OR(NOT(OR(H43="",H43="Sale",H43="Se queda",H43="Pendiente")),IF(LEN(TRIM(I43&amp;""))=0,FALSE,NOT(IF(ISNUMBER(I43),AND(ABS(I43-ROUND(I43,2))&lt;0.00000001),FALSE))),IF(LEN(TRIM(J43&amp;""))=0,FALSE,NOT(IF(ISNUMBER(J43),AND(ABS(J43-ROUND(J43,2))&lt;0.00000001),FALSE))),IF(AND(H43="Sale",ISNUMBER(J43)),J43&lt;&gt;0,FALSE)),2,IF(AND(O43=1,AND(AND(LEN(TRIM(F43&amp;""))&gt;0,TRIM(F43&amp;"")&lt;&gt;"Pendiente",TRIM(F43&amp;"")&lt;&gt;"Por confirmar",TRIM(F43&amp;"")&lt;&gt;"No consta",TRIM(F43&amp;"")&lt;&gt;"Desconocido",TRIM(F43&amp;"")&lt;&gt;"Sin confirmar",TRIM(F43&amp;"")&lt;&gt;"Por decidir",TRIM(F43&amp;"")&lt;&gt;"Por comprobar"),AND(LEN(TRIM(G43&amp;""))&gt;0,TRIM(G43&amp;"")&lt;&gt;"Pendiente",TRIM(G43&amp;"")&lt;&gt;"Por confirmar",TRIM(G43&amp;"")&lt;&gt;"No consta",TRIM(G43&amp;"")&lt;&gt;"Desconocido",TRIM(G43&amp;"")&lt;&gt;"Sin confirmar",TRIM(G43&amp;"")&lt;&gt;"Por decidir",TRIM(G43&amp;"")&lt;&gt;"Por comprobar"),TRIM(F43)&lt;&gt;"Pendiente",TRIM(G43)&lt;&gt;"Pendiente",TRIM(F43)&lt;&gt;"Por confirmar",TRIM(G43)&lt;&gt;"Por confirmar")),0,1))),2))</f>
      </c>
    </row>
    <row r="44" ht="70" customHeight="1">
      <c r="B44" s="39" t="n">
        <v>35</v>
      </c>
      <c r="C44" s="44"/>
      <c r="D44" s="44"/>
      <c r="E44" s="44"/>
      <c r="F44" s="44"/>
      <c r="G44" s="44"/>
      <c r="H44" s="45"/>
      <c r="I44" s="46"/>
      <c r="J44" s="46"/>
      <c r="K44" s="46"/>
      <c r="L44" s="47">
        <f>IFERROR(IF(O44=1,ROUND(J44-I44,2),""),"")</f>
      </c>
      <c r="M44" s="48">
        <f>IF(NOT(ISNUMBER(P44)),"",IF(P44=2,"ROJO",IF(P44=1,"ÁMBAR","VERDE")))</f>
      </c>
      <c r="N44" s="48">
        <f>IFERROR(IF(NOT(COUNTA(C44:K44)&gt;0),"",IF(OR(NOT(OR(H44="",H44="Sale",H44="Se queda",H44="Pendiente")),IF(LEN(TRIM(I44&amp;""))=0,FALSE,NOT(IF(ISNUMBER(I44),AND(ABS(I44-ROUND(I44,2))&lt;0.00000001),FALSE))),IF(LEN(TRIM(J44&amp;""))=0,FALSE,NOT(IF(ISNUMBER(J44),AND(ABS(J44-ROUND(J44,2))&lt;0.00000001),FALSE))),IF(AND(H44="Sale",ISNUMBER(J44)),J44&lt;&gt;0,FALSE)),"Revisamos opciones e importes; Sale exige después cero explícito. Los importes tienen dos decimales.",IF(O44=0,"Completamos antes, después, estado, importes y referencia. Lo desconocido no es cero.",IF(P44&gt;0,"La diferencia se conoce; falta concretar quién lo hace. Sigue pendiente en el total completo.","Alcance e importes registrados. Una salida no demuestra adjudicación a otro.")))),"Hay una entrada con error. Corregimos el dato antes de cerrar la comprobación.")</f>
      </c>
      <c r="O44" s="49" t="n">
        <f>IFERROR(IF(AND(AND(LEN(TRIM(C44&amp;""))&gt;0,TRIM(C44&amp;"")&lt;&gt;"Pendiente",TRIM(C44&amp;"")&lt;&gt;"Por confirmar",TRIM(C44&amp;"")&lt;&gt;"No consta",TRIM(C44&amp;"")&lt;&gt;"Desconocido",TRIM(C44&amp;"")&lt;&gt;"Sin confirmar",TRIM(C44&amp;"")&lt;&gt;"Por decidir",TRIM(C44&amp;"")&lt;&gt;"Por comprobar"),AND(LEN(TRIM(D44&amp;""))&gt;0,TRIM(D44&amp;"")&lt;&gt;"Pendiente",TRIM(D44&amp;"")&lt;&gt;"Por confirmar",TRIM(D44&amp;"")&lt;&gt;"No consta",TRIM(D44&amp;"")&lt;&gt;"Desconocido",TRIM(D44&amp;"")&lt;&gt;"Sin confirmar",TRIM(D44&amp;"")&lt;&gt;"Por decidir",TRIM(D44&amp;"")&lt;&gt;"Por comprobar"),AND(LEN(TRIM(E44&amp;""))&gt;0,TRIM(E44&amp;"")&lt;&gt;"Pendiente",TRIM(E44&amp;"")&lt;&gt;"Por confirmar",TRIM(E44&amp;"")&lt;&gt;"No consta",TRIM(E44&amp;"")&lt;&gt;"Desconocido",TRIM(E44&amp;"")&lt;&gt;"Sin confirmar",TRIM(E44&amp;"")&lt;&gt;"Por decidir",TRIM(E44&amp;"")&lt;&gt;"Por comprobar"),AND(LEN(TRIM(K44&amp;""))&gt;0,TRIM(K44&amp;"")&lt;&gt;"Pendiente",TRIM(K44&amp;"")&lt;&gt;"Por confirmar",TRIM(K44&amp;"")&lt;&gt;"No consta",TRIM(K44&amp;"")&lt;&gt;"Desconocido",TRIM(K44&amp;"")&lt;&gt;"Sin confirmar",TRIM(K44&amp;"")&lt;&gt;"Por decidir",TRIM(K44&amp;"")&lt;&gt;"Por comprobar"),OR(H44="Sale",H44="Se queda"),IF(ISNUMBER(I44),AND(ABS(I44-ROUND(I44,2))&lt;0.00000001),FALSE),IF(ISNUMBER(J44),AND(ABS(J44-ROUND(J44,2))&lt;0.00000001),FALSE),NOT(OR(NOT(OR(H44="",H44="Sale",H44="Se queda",H44="Pendiente")),IF(LEN(TRIM(I44&amp;""))=0,FALSE,NOT(IF(ISNUMBER(I44),AND(ABS(I44-ROUND(I44,2))&lt;0.00000001),FALSE))),IF(LEN(TRIM(J44&amp;""))=0,FALSE,NOT(IF(ISNUMBER(J44),AND(ABS(J44-ROUND(J44,2))&lt;0.00000001),FALSE))),IF(AND(H44="Sale",ISNUMBER(J44)),J44&lt;&gt;0,FALSE)))),1,0),0)</f>
        <v>0</v>
      </c>
      <c r="P44" s="49">
        <f>IF(OR(ISERROR(C44),ISERROR(D44),ISERROR(E44),ISERROR(F44),ISERROR(G44),ISERROR(H44),ISERROR(I44),ISERROR(J44),ISERROR(K44)),2,IFERROR(IF(NOT(COUNTA(C44:K44)&gt;0),"",IF(OR(NOT(OR(H44="",H44="Sale",H44="Se queda",H44="Pendiente")),IF(LEN(TRIM(I44&amp;""))=0,FALSE,NOT(IF(ISNUMBER(I44),AND(ABS(I44-ROUND(I44,2))&lt;0.00000001),FALSE))),IF(LEN(TRIM(J44&amp;""))=0,FALSE,NOT(IF(ISNUMBER(J44),AND(ABS(J44-ROUND(J44,2))&lt;0.00000001),FALSE))),IF(AND(H44="Sale",ISNUMBER(J44)),J44&lt;&gt;0,FALSE)),2,IF(AND(O44=1,AND(AND(LEN(TRIM(F44&amp;""))&gt;0,TRIM(F44&amp;"")&lt;&gt;"Pendiente",TRIM(F44&amp;"")&lt;&gt;"Por confirmar",TRIM(F44&amp;"")&lt;&gt;"No consta",TRIM(F44&amp;"")&lt;&gt;"Desconocido",TRIM(F44&amp;"")&lt;&gt;"Sin confirmar",TRIM(F44&amp;"")&lt;&gt;"Por decidir",TRIM(F44&amp;"")&lt;&gt;"Por comprobar"),AND(LEN(TRIM(G44&amp;""))&gt;0,TRIM(G44&amp;"")&lt;&gt;"Pendiente",TRIM(G44&amp;"")&lt;&gt;"Por confirmar",TRIM(G44&amp;"")&lt;&gt;"No consta",TRIM(G44&amp;"")&lt;&gt;"Desconocido",TRIM(G44&amp;"")&lt;&gt;"Sin confirmar",TRIM(G44&amp;"")&lt;&gt;"Por decidir",TRIM(G44&amp;"")&lt;&gt;"Por comprobar"),TRIM(F44)&lt;&gt;"Pendiente",TRIM(G44)&lt;&gt;"Pendiente",TRIM(F44)&lt;&gt;"Por confirmar",TRIM(G44)&lt;&gt;"Por confirmar")),0,1))),2))</f>
      </c>
    </row>
    <row r="45" ht="70" customHeight="1">
      <c r="B45" s="39" t="n">
        <v>36</v>
      </c>
      <c r="C45" s="44"/>
      <c r="D45" s="44"/>
      <c r="E45" s="44"/>
      <c r="F45" s="44"/>
      <c r="G45" s="44"/>
      <c r="H45" s="45"/>
      <c r="I45" s="46"/>
      <c r="J45" s="46"/>
      <c r="K45" s="46"/>
      <c r="L45" s="47">
        <f>IFERROR(IF(O45=1,ROUND(J45-I45,2),""),"")</f>
      </c>
      <c r="M45" s="48">
        <f>IF(NOT(ISNUMBER(P45)),"",IF(P45=2,"ROJO",IF(P45=1,"ÁMBAR","VERDE")))</f>
      </c>
      <c r="N45" s="48">
        <f>IFERROR(IF(NOT(COUNTA(C45:K45)&gt;0),"",IF(OR(NOT(OR(H45="",H45="Sale",H45="Se queda",H45="Pendiente")),IF(LEN(TRIM(I45&amp;""))=0,FALSE,NOT(IF(ISNUMBER(I45),AND(ABS(I45-ROUND(I45,2))&lt;0.00000001),FALSE))),IF(LEN(TRIM(J45&amp;""))=0,FALSE,NOT(IF(ISNUMBER(J45),AND(ABS(J45-ROUND(J45,2))&lt;0.00000001),FALSE))),IF(AND(H45="Sale",ISNUMBER(J45)),J45&lt;&gt;0,FALSE)),"Revisamos opciones e importes; Sale exige después cero explícito. Los importes tienen dos decimales.",IF(O45=0,"Completamos antes, después, estado, importes y referencia. Lo desconocido no es cero.",IF(P45&gt;0,"La diferencia se conoce; falta concretar quién lo hace. Sigue pendiente en el total completo.","Alcance e importes registrados. Una salida no demuestra adjudicación a otro.")))),"Hay una entrada con error. Corregimos el dato antes de cerrar la comprobación.")</f>
      </c>
      <c r="O45" s="49" t="n">
        <f>IFERROR(IF(AND(AND(LEN(TRIM(C45&amp;""))&gt;0,TRIM(C45&amp;"")&lt;&gt;"Pendiente",TRIM(C45&amp;"")&lt;&gt;"Por confirmar",TRIM(C45&amp;"")&lt;&gt;"No consta",TRIM(C45&amp;"")&lt;&gt;"Desconocido",TRIM(C45&amp;"")&lt;&gt;"Sin confirmar",TRIM(C45&amp;"")&lt;&gt;"Por decidir",TRIM(C45&amp;"")&lt;&gt;"Por comprobar"),AND(LEN(TRIM(D45&amp;""))&gt;0,TRIM(D45&amp;"")&lt;&gt;"Pendiente",TRIM(D45&amp;"")&lt;&gt;"Por confirmar",TRIM(D45&amp;"")&lt;&gt;"No consta",TRIM(D45&amp;"")&lt;&gt;"Desconocido",TRIM(D45&amp;"")&lt;&gt;"Sin confirmar",TRIM(D45&amp;"")&lt;&gt;"Por decidir",TRIM(D45&amp;"")&lt;&gt;"Por comprobar"),AND(LEN(TRIM(E45&amp;""))&gt;0,TRIM(E45&amp;"")&lt;&gt;"Pendiente",TRIM(E45&amp;"")&lt;&gt;"Por confirmar",TRIM(E45&amp;"")&lt;&gt;"No consta",TRIM(E45&amp;"")&lt;&gt;"Desconocido",TRIM(E45&amp;"")&lt;&gt;"Sin confirmar",TRIM(E45&amp;"")&lt;&gt;"Por decidir",TRIM(E45&amp;"")&lt;&gt;"Por comprobar"),AND(LEN(TRIM(K45&amp;""))&gt;0,TRIM(K45&amp;"")&lt;&gt;"Pendiente",TRIM(K45&amp;"")&lt;&gt;"Por confirmar",TRIM(K45&amp;"")&lt;&gt;"No consta",TRIM(K45&amp;"")&lt;&gt;"Desconocido",TRIM(K45&amp;"")&lt;&gt;"Sin confirmar",TRIM(K45&amp;"")&lt;&gt;"Por decidir",TRIM(K45&amp;"")&lt;&gt;"Por comprobar"),OR(H45="Sale",H45="Se queda"),IF(ISNUMBER(I45),AND(ABS(I45-ROUND(I45,2))&lt;0.00000001),FALSE),IF(ISNUMBER(J45),AND(ABS(J45-ROUND(J45,2))&lt;0.00000001),FALSE),NOT(OR(NOT(OR(H45="",H45="Sale",H45="Se queda",H45="Pendiente")),IF(LEN(TRIM(I45&amp;""))=0,FALSE,NOT(IF(ISNUMBER(I45),AND(ABS(I45-ROUND(I45,2))&lt;0.00000001),FALSE))),IF(LEN(TRIM(J45&amp;""))=0,FALSE,NOT(IF(ISNUMBER(J45),AND(ABS(J45-ROUND(J45,2))&lt;0.00000001),FALSE))),IF(AND(H45="Sale",ISNUMBER(J45)),J45&lt;&gt;0,FALSE)))),1,0),0)</f>
        <v>0</v>
      </c>
      <c r="P45" s="49">
        <f>IF(OR(ISERROR(C45),ISERROR(D45),ISERROR(E45),ISERROR(F45),ISERROR(G45),ISERROR(H45),ISERROR(I45),ISERROR(J45),ISERROR(K45)),2,IFERROR(IF(NOT(COUNTA(C45:K45)&gt;0),"",IF(OR(NOT(OR(H45="",H45="Sale",H45="Se queda",H45="Pendiente")),IF(LEN(TRIM(I45&amp;""))=0,FALSE,NOT(IF(ISNUMBER(I45),AND(ABS(I45-ROUND(I45,2))&lt;0.00000001),FALSE))),IF(LEN(TRIM(J45&amp;""))=0,FALSE,NOT(IF(ISNUMBER(J45),AND(ABS(J45-ROUND(J45,2))&lt;0.00000001),FALSE))),IF(AND(H45="Sale",ISNUMBER(J45)),J45&lt;&gt;0,FALSE)),2,IF(AND(O45=1,AND(AND(LEN(TRIM(F45&amp;""))&gt;0,TRIM(F45&amp;"")&lt;&gt;"Pendiente",TRIM(F45&amp;"")&lt;&gt;"Por confirmar",TRIM(F45&amp;"")&lt;&gt;"No consta",TRIM(F45&amp;"")&lt;&gt;"Desconocido",TRIM(F45&amp;"")&lt;&gt;"Sin confirmar",TRIM(F45&amp;"")&lt;&gt;"Por decidir",TRIM(F45&amp;"")&lt;&gt;"Por comprobar"),AND(LEN(TRIM(G45&amp;""))&gt;0,TRIM(G45&amp;"")&lt;&gt;"Pendiente",TRIM(G45&amp;"")&lt;&gt;"Por confirmar",TRIM(G45&amp;"")&lt;&gt;"No consta",TRIM(G45&amp;"")&lt;&gt;"Desconocido",TRIM(G45&amp;"")&lt;&gt;"Sin confirmar",TRIM(G45&amp;"")&lt;&gt;"Por decidir",TRIM(G45&amp;"")&lt;&gt;"Por comprobar"),TRIM(F45)&lt;&gt;"Pendiente",TRIM(G45)&lt;&gt;"Pendiente",TRIM(F45)&lt;&gt;"Por confirmar",TRIM(G45)&lt;&gt;"Por confirmar")),0,1))),2))</f>
      </c>
    </row>
    <row r="46" ht="70" customHeight="1">
      <c r="B46" s="39" t="n">
        <v>37</v>
      </c>
      <c r="C46" s="44"/>
      <c r="D46" s="44"/>
      <c r="E46" s="44"/>
      <c r="F46" s="44"/>
      <c r="G46" s="44"/>
      <c r="H46" s="45"/>
      <c r="I46" s="46"/>
      <c r="J46" s="46"/>
      <c r="K46" s="46"/>
      <c r="L46" s="47">
        <f>IFERROR(IF(O46=1,ROUND(J46-I46,2),""),"")</f>
      </c>
      <c r="M46" s="48">
        <f>IF(NOT(ISNUMBER(P46)),"",IF(P46=2,"ROJO",IF(P46=1,"ÁMBAR","VERDE")))</f>
      </c>
      <c r="N46" s="48">
        <f>IFERROR(IF(NOT(COUNTA(C46:K46)&gt;0),"",IF(OR(NOT(OR(H46="",H46="Sale",H46="Se queda",H46="Pendiente")),IF(LEN(TRIM(I46&amp;""))=0,FALSE,NOT(IF(ISNUMBER(I46),AND(ABS(I46-ROUND(I46,2))&lt;0.00000001),FALSE))),IF(LEN(TRIM(J46&amp;""))=0,FALSE,NOT(IF(ISNUMBER(J46),AND(ABS(J46-ROUND(J46,2))&lt;0.00000001),FALSE))),IF(AND(H46="Sale",ISNUMBER(J46)),J46&lt;&gt;0,FALSE)),"Revisamos opciones e importes; Sale exige después cero explícito. Los importes tienen dos decimales.",IF(O46=0,"Completamos antes, después, estado, importes y referencia. Lo desconocido no es cero.",IF(P46&gt;0,"La diferencia se conoce; falta concretar quién lo hace. Sigue pendiente en el total completo.","Alcance e importes registrados. Una salida no demuestra adjudicación a otro.")))),"Hay una entrada con error. Corregimos el dato antes de cerrar la comprobación.")</f>
      </c>
      <c r="O46" s="49" t="n">
        <f>IFERROR(IF(AND(AND(LEN(TRIM(C46&amp;""))&gt;0,TRIM(C46&amp;"")&lt;&gt;"Pendiente",TRIM(C46&amp;"")&lt;&gt;"Por confirmar",TRIM(C46&amp;"")&lt;&gt;"No consta",TRIM(C46&amp;"")&lt;&gt;"Desconocido",TRIM(C46&amp;"")&lt;&gt;"Sin confirmar",TRIM(C46&amp;"")&lt;&gt;"Por decidir",TRIM(C46&amp;"")&lt;&gt;"Por comprobar"),AND(LEN(TRIM(D46&amp;""))&gt;0,TRIM(D46&amp;"")&lt;&gt;"Pendiente",TRIM(D46&amp;"")&lt;&gt;"Por confirmar",TRIM(D46&amp;"")&lt;&gt;"No consta",TRIM(D46&amp;"")&lt;&gt;"Desconocido",TRIM(D46&amp;"")&lt;&gt;"Sin confirmar",TRIM(D46&amp;"")&lt;&gt;"Por decidir",TRIM(D46&amp;"")&lt;&gt;"Por comprobar"),AND(LEN(TRIM(E46&amp;""))&gt;0,TRIM(E46&amp;"")&lt;&gt;"Pendiente",TRIM(E46&amp;"")&lt;&gt;"Por confirmar",TRIM(E46&amp;"")&lt;&gt;"No consta",TRIM(E46&amp;"")&lt;&gt;"Desconocido",TRIM(E46&amp;"")&lt;&gt;"Sin confirmar",TRIM(E46&amp;"")&lt;&gt;"Por decidir",TRIM(E46&amp;"")&lt;&gt;"Por comprobar"),AND(LEN(TRIM(K46&amp;""))&gt;0,TRIM(K46&amp;"")&lt;&gt;"Pendiente",TRIM(K46&amp;"")&lt;&gt;"Por confirmar",TRIM(K46&amp;"")&lt;&gt;"No consta",TRIM(K46&amp;"")&lt;&gt;"Desconocido",TRIM(K46&amp;"")&lt;&gt;"Sin confirmar",TRIM(K46&amp;"")&lt;&gt;"Por decidir",TRIM(K46&amp;"")&lt;&gt;"Por comprobar"),OR(H46="Sale",H46="Se queda"),IF(ISNUMBER(I46),AND(ABS(I46-ROUND(I46,2))&lt;0.00000001),FALSE),IF(ISNUMBER(J46),AND(ABS(J46-ROUND(J46,2))&lt;0.00000001),FALSE),NOT(OR(NOT(OR(H46="",H46="Sale",H46="Se queda",H46="Pendiente")),IF(LEN(TRIM(I46&amp;""))=0,FALSE,NOT(IF(ISNUMBER(I46),AND(ABS(I46-ROUND(I46,2))&lt;0.00000001),FALSE))),IF(LEN(TRIM(J46&amp;""))=0,FALSE,NOT(IF(ISNUMBER(J46),AND(ABS(J46-ROUND(J46,2))&lt;0.00000001),FALSE))),IF(AND(H46="Sale",ISNUMBER(J46)),J46&lt;&gt;0,FALSE)))),1,0),0)</f>
        <v>0</v>
      </c>
      <c r="P46" s="49">
        <f>IF(OR(ISERROR(C46),ISERROR(D46),ISERROR(E46),ISERROR(F46),ISERROR(G46),ISERROR(H46),ISERROR(I46),ISERROR(J46),ISERROR(K46)),2,IFERROR(IF(NOT(COUNTA(C46:K46)&gt;0),"",IF(OR(NOT(OR(H46="",H46="Sale",H46="Se queda",H46="Pendiente")),IF(LEN(TRIM(I46&amp;""))=0,FALSE,NOT(IF(ISNUMBER(I46),AND(ABS(I46-ROUND(I46,2))&lt;0.00000001),FALSE))),IF(LEN(TRIM(J46&amp;""))=0,FALSE,NOT(IF(ISNUMBER(J46),AND(ABS(J46-ROUND(J46,2))&lt;0.00000001),FALSE))),IF(AND(H46="Sale",ISNUMBER(J46)),J46&lt;&gt;0,FALSE)),2,IF(AND(O46=1,AND(AND(LEN(TRIM(F46&amp;""))&gt;0,TRIM(F46&amp;"")&lt;&gt;"Pendiente",TRIM(F46&amp;"")&lt;&gt;"Por confirmar",TRIM(F46&amp;"")&lt;&gt;"No consta",TRIM(F46&amp;"")&lt;&gt;"Desconocido",TRIM(F46&amp;"")&lt;&gt;"Sin confirmar",TRIM(F46&amp;"")&lt;&gt;"Por decidir",TRIM(F46&amp;"")&lt;&gt;"Por comprobar"),AND(LEN(TRIM(G46&amp;""))&gt;0,TRIM(G46&amp;"")&lt;&gt;"Pendiente",TRIM(G46&amp;"")&lt;&gt;"Por confirmar",TRIM(G46&amp;"")&lt;&gt;"No consta",TRIM(G46&amp;"")&lt;&gt;"Desconocido",TRIM(G46&amp;"")&lt;&gt;"Sin confirmar",TRIM(G46&amp;"")&lt;&gt;"Por decidir",TRIM(G46&amp;"")&lt;&gt;"Por comprobar"),TRIM(F46)&lt;&gt;"Pendiente",TRIM(G46)&lt;&gt;"Pendiente",TRIM(F46)&lt;&gt;"Por confirmar",TRIM(G46)&lt;&gt;"Por confirmar")),0,1))),2))</f>
      </c>
    </row>
    <row r="47" ht="70" customHeight="1">
      <c r="B47" s="39" t="n">
        <v>38</v>
      </c>
      <c r="C47" s="44"/>
      <c r="D47" s="44"/>
      <c r="E47" s="44"/>
      <c r="F47" s="44"/>
      <c r="G47" s="44"/>
      <c r="H47" s="45"/>
      <c r="I47" s="46"/>
      <c r="J47" s="46"/>
      <c r="K47" s="46"/>
      <c r="L47" s="47">
        <f>IFERROR(IF(O47=1,ROUND(J47-I47,2),""),"")</f>
      </c>
      <c r="M47" s="48">
        <f>IF(NOT(ISNUMBER(P47)),"",IF(P47=2,"ROJO",IF(P47=1,"ÁMBAR","VERDE")))</f>
      </c>
      <c r="N47" s="48">
        <f>IFERROR(IF(NOT(COUNTA(C47:K47)&gt;0),"",IF(OR(NOT(OR(H47="",H47="Sale",H47="Se queda",H47="Pendiente")),IF(LEN(TRIM(I47&amp;""))=0,FALSE,NOT(IF(ISNUMBER(I47),AND(ABS(I47-ROUND(I47,2))&lt;0.00000001),FALSE))),IF(LEN(TRIM(J47&amp;""))=0,FALSE,NOT(IF(ISNUMBER(J47),AND(ABS(J47-ROUND(J47,2))&lt;0.00000001),FALSE))),IF(AND(H47="Sale",ISNUMBER(J47)),J47&lt;&gt;0,FALSE)),"Revisamos opciones e importes; Sale exige después cero explícito. Los importes tienen dos decimales.",IF(O47=0,"Completamos antes, después, estado, importes y referencia. Lo desconocido no es cero.",IF(P47&gt;0,"La diferencia se conoce; falta concretar quién lo hace. Sigue pendiente en el total completo.","Alcance e importes registrados. Una salida no demuestra adjudicación a otro.")))),"Hay una entrada con error. Corregimos el dato antes de cerrar la comprobación.")</f>
      </c>
      <c r="O47" s="49" t="n">
        <f>IFERROR(IF(AND(AND(LEN(TRIM(C47&amp;""))&gt;0,TRIM(C47&amp;"")&lt;&gt;"Pendiente",TRIM(C47&amp;"")&lt;&gt;"Por confirmar",TRIM(C47&amp;"")&lt;&gt;"No consta",TRIM(C47&amp;"")&lt;&gt;"Desconocido",TRIM(C47&amp;"")&lt;&gt;"Sin confirmar",TRIM(C47&amp;"")&lt;&gt;"Por decidir",TRIM(C47&amp;"")&lt;&gt;"Por comprobar"),AND(LEN(TRIM(D47&amp;""))&gt;0,TRIM(D47&amp;"")&lt;&gt;"Pendiente",TRIM(D47&amp;"")&lt;&gt;"Por confirmar",TRIM(D47&amp;"")&lt;&gt;"No consta",TRIM(D47&amp;"")&lt;&gt;"Desconocido",TRIM(D47&amp;"")&lt;&gt;"Sin confirmar",TRIM(D47&amp;"")&lt;&gt;"Por decidir",TRIM(D47&amp;"")&lt;&gt;"Por comprobar"),AND(LEN(TRIM(E47&amp;""))&gt;0,TRIM(E47&amp;"")&lt;&gt;"Pendiente",TRIM(E47&amp;"")&lt;&gt;"Por confirmar",TRIM(E47&amp;"")&lt;&gt;"No consta",TRIM(E47&amp;"")&lt;&gt;"Desconocido",TRIM(E47&amp;"")&lt;&gt;"Sin confirmar",TRIM(E47&amp;"")&lt;&gt;"Por decidir",TRIM(E47&amp;"")&lt;&gt;"Por comprobar"),AND(LEN(TRIM(K47&amp;""))&gt;0,TRIM(K47&amp;"")&lt;&gt;"Pendiente",TRIM(K47&amp;"")&lt;&gt;"Por confirmar",TRIM(K47&amp;"")&lt;&gt;"No consta",TRIM(K47&amp;"")&lt;&gt;"Desconocido",TRIM(K47&amp;"")&lt;&gt;"Sin confirmar",TRIM(K47&amp;"")&lt;&gt;"Por decidir",TRIM(K47&amp;"")&lt;&gt;"Por comprobar"),OR(H47="Sale",H47="Se queda"),IF(ISNUMBER(I47),AND(ABS(I47-ROUND(I47,2))&lt;0.00000001),FALSE),IF(ISNUMBER(J47),AND(ABS(J47-ROUND(J47,2))&lt;0.00000001),FALSE),NOT(OR(NOT(OR(H47="",H47="Sale",H47="Se queda",H47="Pendiente")),IF(LEN(TRIM(I47&amp;""))=0,FALSE,NOT(IF(ISNUMBER(I47),AND(ABS(I47-ROUND(I47,2))&lt;0.00000001),FALSE))),IF(LEN(TRIM(J47&amp;""))=0,FALSE,NOT(IF(ISNUMBER(J47),AND(ABS(J47-ROUND(J47,2))&lt;0.00000001),FALSE))),IF(AND(H47="Sale",ISNUMBER(J47)),J47&lt;&gt;0,FALSE)))),1,0),0)</f>
        <v>0</v>
      </c>
      <c r="P47" s="49">
        <f>IF(OR(ISERROR(C47),ISERROR(D47),ISERROR(E47),ISERROR(F47),ISERROR(G47),ISERROR(H47),ISERROR(I47),ISERROR(J47),ISERROR(K47)),2,IFERROR(IF(NOT(COUNTA(C47:K47)&gt;0),"",IF(OR(NOT(OR(H47="",H47="Sale",H47="Se queda",H47="Pendiente")),IF(LEN(TRIM(I47&amp;""))=0,FALSE,NOT(IF(ISNUMBER(I47),AND(ABS(I47-ROUND(I47,2))&lt;0.00000001),FALSE))),IF(LEN(TRIM(J47&amp;""))=0,FALSE,NOT(IF(ISNUMBER(J47),AND(ABS(J47-ROUND(J47,2))&lt;0.00000001),FALSE))),IF(AND(H47="Sale",ISNUMBER(J47)),J47&lt;&gt;0,FALSE)),2,IF(AND(O47=1,AND(AND(LEN(TRIM(F47&amp;""))&gt;0,TRIM(F47&amp;"")&lt;&gt;"Pendiente",TRIM(F47&amp;"")&lt;&gt;"Por confirmar",TRIM(F47&amp;"")&lt;&gt;"No consta",TRIM(F47&amp;"")&lt;&gt;"Desconocido",TRIM(F47&amp;"")&lt;&gt;"Sin confirmar",TRIM(F47&amp;"")&lt;&gt;"Por decidir",TRIM(F47&amp;"")&lt;&gt;"Por comprobar"),AND(LEN(TRIM(G47&amp;""))&gt;0,TRIM(G47&amp;"")&lt;&gt;"Pendiente",TRIM(G47&amp;"")&lt;&gt;"Por confirmar",TRIM(G47&amp;"")&lt;&gt;"No consta",TRIM(G47&amp;"")&lt;&gt;"Desconocido",TRIM(G47&amp;"")&lt;&gt;"Sin confirmar",TRIM(G47&amp;"")&lt;&gt;"Por decidir",TRIM(G47&amp;"")&lt;&gt;"Por comprobar"),TRIM(F47)&lt;&gt;"Pendiente",TRIM(G47)&lt;&gt;"Pendiente",TRIM(F47)&lt;&gt;"Por confirmar",TRIM(G47)&lt;&gt;"Por confirmar")),0,1))),2))</f>
      </c>
    </row>
    <row r="48" ht="70" customHeight="1">
      <c r="B48" s="39" t="n">
        <v>39</v>
      </c>
      <c r="C48" s="44"/>
      <c r="D48" s="44"/>
      <c r="E48" s="44"/>
      <c r="F48" s="44"/>
      <c r="G48" s="44"/>
      <c r="H48" s="45"/>
      <c r="I48" s="46"/>
      <c r="J48" s="46"/>
      <c r="K48" s="46"/>
      <c r="L48" s="47">
        <f>IFERROR(IF(O48=1,ROUND(J48-I48,2),""),"")</f>
      </c>
      <c r="M48" s="48">
        <f>IF(NOT(ISNUMBER(P48)),"",IF(P48=2,"ROJO",IF(P48=1,"ÁMBAR","VERDE")))</f>
      </c>
      <c r="N48" s="48">
        <f>IFERROR(IF(NOT(COUNTA(C48:K48)&gt;0),"",IF(OR(NOT(OR(H48="",H48="Sale",H48="Se queda",H48="Pendiente")),IF(LEN(TRIM(I48&amp;""))=0,FALSE,NOT(IF(ISNUMBER(I48),AND(ABS(I48-ROUND(I48,2))&lt;0.00000001),FALSE))),IF(LEN(TRIM(J48&amp;""))=0,FALSE,NOT(IF(ISNUMBER(J48),AND(ABS(J48-ROUND(J48,2))&lt;0.00000001),FALSE))),IF(AND(H48="Sale",ISNUMBER(J48)),J48&lt;&gt;0,FALSE)),"Revisamos opciones e importes; Sale exige después cero explícito. Los importes tienen dos decimales.",IF(O48=0,"Completamos antes, después, estado, importes y referencia. Lo desconocido no es cero.",IF(P48&gt;0,"La diferencia se conoce; falta concretar quién lo hace. Sigue pendiente en el total completo.","Alcance e importes registrados. Una salida no demuestra adjudicación a otro.")))),"Hay una entrada con error. Corregimos el dato antes de cerrar la comprobación.")</f>
      </c>
      <c r="O48" s="49" t="n">
        <f>IFERROR(IF(AND(AND(LEN(TRIM(C48&amp;""))&gt;0,TRIM(C48&amp;"")&lt;&gt;"Pendiente",TRIM(C48&amp;"")&lt;&gt;"Por confirmar",TRIM(C48&amp;"")&lt;&gt;"No consta",TRIM(C48&amp;"")&lt;&gt;"Desconocido",TRIM(C48&amp;"")&lt;&gt;"Sin confirmar",TRIM(C48&amp;"")&lt;&gt;"Por decidir",TRIM(C48&amp;"")&lt;&gt;"Por comprobar"),AND(LEN(TRIM(D48&amp;""))&gt;0,TRIM(D48&amp;"")&lt;&gt;"Pendiente",TRIM(D48&amp;"")&lt;&gt;"Por confirmar",TRIM(D48&amp;"")&lt;&gt;"No consta",TRIM(D48&amp;"")&lt;&gt;"Desconocido",TRIM(D48&amp;"")&lt;&gt;"Sin confirmar",TRIM(D48&amp;"")&lt;&gt;"Por decidir",TRIM(D48&amp;"")&lt;&gt;"Por comprobar"),AND(LEN(TRIM(E48&amp;""))&gt;0,TRIM(E48&amp;"")&lt;&gt;"Pendiente",TRIM(E48&amp;"")&lt;&gt;"Por confirmar",TRIM(E48&amp;"")&lt;&gt;"No consta",TRIM(E48&amp;"")&lt;&gt;"Desconocido",TRIM(E48&amp;"")&lt;&gt;"Sin confirmar",TRIM(E48&amp;"")&lt;&gt;"Por decidir",TRIM(E48&amp;"")&lt;&gt;"Por comprobar"),AND(LEN(TRIM(K48&amp;""))&gt;0,TRIM(K48&amp;"")&lt;&gt;"Pendiente",TRIM(K48&amp;"")&lt;&gt;"Por confirmar",TRIM(K48&amp;"")&lt;&gt;"No consta",TRIM(K48&amp;"")&lt;&gt;"Desconocido",TRIM(K48&amp;"")&lt;&gt;"Sin confirmar",TRIM(K48&amp;"")&lt;&gt;"Por decidir",TRIM(K48&amp;"")&lt;&gt;"Por comprobar"),OR(H48="Sale",H48="Se queda"),IF(ISNUMBER(I48),AND(ABS(I48-ROUND(I48,2))&lt;0.00000001),FALSE),IF(ISNUMBER(J48),AND(ABS(J48-ROUND(J48,2))&lt;0.00000001),FALSE),NOT(OR(NOT(OR(H48="",H48="Sale",H48="Se queda",H48="Pendiente")),IF(LEN(TRIM(I48&amp;""))=0,FALSE,NOT(IF(ISNUMBER(I48),AND(ABS(I48-ROUND(I48,2))&lt;0.00000001),FALSE))),IF(LEN(TRIM(J48&amp;""))=0,FALSE,NOT(IF(ISNUMBER(J48),AND(ABS(J48-ROUND(J48,2))&lt;0.00000001),FALSE))),IF(AND(H48="Sale",ISNUMBER(J48)),J48&lt;&gt;0,FALSE)))),1,0),0)</f>
        <v>0</v>
      </c>
      <c r="P48" s="49">
        <f>IF(OR(ISERROR(C48),ISERROR(D48),ISERROR(E48),ISERROR(F48),ISERROR(G48),ISERROR(H48),ISERROR(I48),ISERROR(J48),ISERROR(K48)),2,IFERROR(IF(NOT(COUNTA(C48:K48)&gt;0),"",IF(OR(NOT(OR(H48="",H48="Sale",H48="Se queda",H48="Pendiente")),IF(LEN(TRIM(I48&amp;""))=0,FALSE,NOT(IF(ISNUMBER(I48),AND(ABS(I48-ROUND(I48,2))&lt;0.00000001),FALSE))),IF(LEN(TRIM(J48&amp;""))=0,FALSE,NOT(IF(ISNUMBER(J48),AND(ABS(J48-ROUND(J48,2))&lt;0.00000001),FALSE))),IF(AND(H48="Sale",ISNUMBER(J48)),J48&lt;&gt;0,FALSE)),2,IF(AND(O48=1,AND(AND(LEN(TRIM(F48&amp;""))&gt;0,TRIM(F48&amp;"")&lt;&gt;"Pendiente",TRIM(F48&amp;"")&lt;&gt;"Por confirmar",TRIM(F48&amp;"")&lt;&gt;"No consta",TRIM(F48&amp;"")&lt;&gt;"Desconocido",TRIM(F48&amp;"")&lt;&gt;"Sin confirmar",TRIM(F48&amp;"")&lt;&gt;"Por decidir",TRIM(F48&amp;"")&lt;&gt;"Por comprobar"),AND(LEN(TRIM(G48&amp;""))&gt;0,TRIM(G48&amp;"")&lt;&gt;"Pendiente",TRIM(G48&amp;"")&lt;&gt;"Por confirmar",TRIM(G48&amp;"")&lt;&gt;"No consta",TRIM(G48&amp;"")&lt;&gt;"Desconocido",TRIM(G48&amp;"")&lt;&gt;"Sin confirmar",TRIM(G48&amp;"")&lt;&gt;"Por decidir",TRIM(G48&amp;"")&lt;&gt;"Por comprobar"),TRIM(F48)&lt;&gt;"Pendiente",TRIM(G48)&lt;&gt;"Pendiente",TRIM(F48)&lt;&gt;"Por confirmar",TRIM(G48)&lt;&gt;"Por confirmar")),0,1))),2))</f>
      </c>
    </row>
    <row r="49" ht="70" customHeight="1">
      <c r="B49" s="39" t="n">
        <v>40</v>
      </c>
      <c r="C49" s="44"/>
      <c r="D49" s="44"/>
      <c r="E49" s="44"/>
      <c r="F49" s="44"/>
      <c r="G49" s="44"/>
      <c r="H49" s="45"/>
      <c r="I49" s="46"/>
      <c r="J49" s="46"/>
      <c r="K49" s="46"/>
      <c r="L49" s="47">
        <f>IFERROR(IF(O49=1,ROUND(J49-I49,2),""),"")</f>
      </c>
      <c r="M49" s="48">
        <f>IF(NOT(ISNUMBER(P49)),"",IF(P49=2,"ROJO",IF(P49=1,"ÁMBAR","VERDE")))</f>
      </c>
      <c r="N49" s="48">
        <f>IFERROR(IF(NOT(COUNTA(C49:K49)&gt;0),"",IF(OR(NOT(OR(H49="",H49="Sale",H49="Se queda",H49="Pendiente")),IF(LEN(TRIM(I49&amp;""))=0,FALSE,NOT(IF(ISNUMBER(I49),AND(ABS(I49-ROUND(I49,2))&lt;0.00000001),FALSE))),IF(LEN(TRIM(J49&amp;""))=0,FALSE,NOT(IF(ISNUMBER(J49),AND(ABS(J49-ROUND(J49,2))&lt;0.00000001),FALSE))),IF(AND(H49="Sale",ISNUMBER(J49)),J49&lt;&gt;0,FALSE)),"Revisamos opciones e importes; Sale exige después cero explícito. Los importes tienen dos decimales.",IF(O49=0,"Completamos antes, después, estado, importes y referencia. Lo desconocido no es cero.",IF(P49&gt;0,"La diferencia se conoce; falta concretar quién lo hace. Sigue pendiente en el total completo.","Alcance e importes registrados. Una salida no demuestra adjudicación a otro.")))),"Hay una entrada con error. Corregimos el dato antes de cerrar la comprobación.")</f>
      </c>
      <c r="O49" s="49" t="n">
        <f>IFERROR(IF(AND(AND(LEN(TRIM(C49&amp;""))&gt;0,TRIM(C49&amp;"")&lt;&gt;"Pendiente",TRIM(C49&amp;"")&lt;&gt;"Por confirmar",TRIM(C49&amp;"")&lt;&gt;"No consta",TRIM(C49&amp;"")&lt;&gt;"Desconocido",TRIM(C49&amp;"")&lt;&gt;"Sin confirmar",TRIM(C49&amp;"")&lt;&gt;"Por decidir",TRIM(C49&amp;"")&lt;&gt;"Por comprobar"),AND(LEN(TRIM(D49&amp;""))&gt;0,TRIM(D49&amp;"")&lt;&gt;"Pendiente",TRIM(D49&amp;"")&lt;&gt;"Por confirmar",TRIM(D49&amp;"")&lt;&gt;"No consta",TRIM(D49&amp;"")&lt;&gt;"Desconocido",TRIM(D49&amp;"")&lt;&gt;"Sin confirmar",TRIM(D49&amp;"")&lt;&gt;"Por decidir",TRIM(D49&amp;"")&lt;&gt;"Por comprobar"),AND(LEN(TRIM(E49&amp;""))&gt;0,TRIM(E49&amp;"")&lt;&gt;"Pendiente",TRIM(E49&amp;"")&lt;&gt;"Por confirmar",TRIM(E49&amp;"")&lt;&gt;"No consta",TRIM(E49&amp;"")&lt;&gt;"Desconocido",TRIM(E49&amp;"")&lt;&gt;"Sin confirmar",TRIM(E49&amp;"")&lt;&gt;"Por decidir",TRIM(E49&amp;"")&lt;&gt;"Por comprobar"),AND(LEN(TRIM(K49&amp;""))&gt;0,TRIM(K49&amp;"")&lt;&gt;"Pendiente",TRIM(K49&amp;"")&lt;&gt;"Por confirmar",TRIM(K49&amp;"")&lt;&gt;"No consta",TRIM(K49&amp;"")&lt;&gt;"Desconocido",TRIM(K49&amp;"")&lt;&gt;"Sin confirmar",TRIM(K49&amp;"")&lt;&gt;"Por decidir",TRIM(K49&amp;"")&lt;&gt;"Por comprobar"),OR(H49="Sale",H49="Se queda"),IF(ISNUMBER(I49),AND(ABS(I49-ROUND(I49,2))&lt;0.00000001),FALSE),IF(ISNUMBER(J49),AND(ABS(J49-ROUND(J49,2))&lt;0.00000001),FALSE),NOT(OR(NOT(OR(H49="",H49="Sale",H49="Se queda",H49="Pendiente")),IF(LEN(TRIM(I49&amp;""))=0,FALSE,NOT(IF(ISNUMBER(I49),AND(ABS(I49-ROUND(I49,2))&lt;0.00000001),FALSE))),IF(LEN(TRIM(J49&amp;""))=0,FALSE,NOT(IF(ISNUMBER(J49),AND(ABS(J49-ROUND(J49,2))&lt;0.00000001),FALSE))),IF(AND(H49="Sale",ISNUMBER(J49)),J49&lt;&gt;0,FALSE)))),1,0),0)</f>
        <v>0</v>
      </c>
      <c r="P49" s="49">
        <f>IF(OR(ISERROR(C49),ISERROR(D49),ISERROR(E49),ISERROR(F49),ISERROR(G49),ISERROR(H49),ISERROR(I49),ISERROR(J49),ISERROR(K49)),2,IFERROR(IF(NOT(COUNTA(C49:K49)&gt;0),"",IF(OR(NOT(OR(H49="",H49="Sale",H49="Se queda",H49="Pendiente")),IF(LEN(TRIM(I49&amp;""))=0,FALSE,NOT(IF(ISNUMBER(I49),AND(ABS(I49-ROUND(I49,2))&lt;0.00000001),FALSE))),IF(LEN(TRIM(J49&amp;""))=0,FALSE,NOT(IF(ISNUMBER(J49),AND(ABS(J49-ROUND(J49,2))&lt;0.00000001),FALSE))),IF(AND(H49="Sale",ISNUMBER(J49)),J49&lt;&gt;0,FALSE)),2,IF(AND(O49=1,AND(AND(LEN(TRIM(F49&amp;""))&gt;0,TRIM(F49&amp;"")&lt;&gt;"Pendiente",TRIM(F49&amp;"")&lt;&gt;"Por confirmar",TRIM(F49&amp;"")&lt;&gt;"No consta",TRIM(F49&amp;"")&lt;&gt;"Desconocido",TRIM(F49&amp;"")&lt;&gt;"Sin confirmar",TRIM(F49&amp;"")&lt;&gt;"Por decidir",TRIM(F49&amp;"")&lt;&gt;"Por comprobar"),AND(LEN(TRIM(G49&amp;""))&gt;0,TRIM(G49&amp;"")&lt;&gt;"Pendiente",TRIM(G49&amp;"")&lt;&gt;"Por confirmar",TRIM(G49&amp;"")&lt;&gt;"No consta",TRIM(G49&amp;"")&lt;&gt;"Desconocido",TRIM(G49&amp;"")&lt;&gt;"Sin confirmar",TRIM(G49&amp;"")&lt;&gt;"Por decidir",TRIM(G49&amp;"")&lt;&gt;"Por comprobar"),TRIM(F49)&lt;&gt;"Pendiente",TRIM(G49)&lt;&gt;"Pendiente",TRIM(F49)&lt;&gt;"Por confirmar",TRIM(G49)&lt;&gt;"Por confirmar")),0,1))),2))</f>
      </c>
    </row>
    <row r="50" ht="70" customHeight="1">
      <c r="B50" s="39" t="n">
        <v>41</v>
      </c>
      <c r="C50" s="44"/>
      <c r="D50" s="44"/>
      <c r="E50" s="44"/>
      <c r="F50" s="44"/>
      <c r="G50" s="44"/>
      <c r="H50" s="45"/>
      <c r="I50" s="46"/>
      <c r="J50" s="46"/>
      <c r="K50" s="46"/>
      <c r="L50" s="47">
        <f>IFERROR(IF(O50=1,ROUND(J50-I50,2),""),"")</f>
      </c>
      <c r="M50" s="48">
        <f>IF(NOT(ISNUMBER(P50)),"",IF(P50=2,"ROJO",IF(P50=1,"ÁMBAR","VERDE")))</f>
      </c>
      <c r="N50" s="48">
        <f>IFERROR(IF(NOT(COUNTA(C50:K50)&gt;0),"",IF(OR(NOT(OR(H50="",H50="Sale",H50="Se queda",H50="Pendiente")),IF(LEN(TRIM(I50&amp;""))=0,FALSE,NOT(IF(ISNUMBER(I50),AND(ABS(I50-ROUND(I50,2))&lt;0.00000001),FALSE))),IF(LEN(TRIM(J50&amp;""))=0,FALSE,NOT(IF(ISNUMBER(J50),AND(ABS(J50-ROUND(J50,2))&lt;0.00000001),FALSE))),IF(AND(H50="Sale",ISNUMBER(J50)),J50&lt;&gt;0,FALSE)),"Revisamos opciones e importes; Sale exige después cero explícito. Los importes tienen dos decimales.",IF(O50=0,"Completamos antes, después, estado, importes y referencia. Lo desconocido no es cero.",IF(P50&gt;0,"La diferencia se conoce; falta concretar quién lo hace. Sigue pendiente en el total completo.","Alcance e importes registrados. Una salida no demuestra adjudicación a otro.")))),"Hay una entrada con error. Corregimos el dato antes de cerrar la comprobación.")</f>
      </c>
      <c r="O50" s="49" t="n">
        <f>IFERROR(IF(AND(AND(LEN(TRIM(C50&amp;""))&gt;0,TRIM(C50&amp;"")&lt;&gt;"Pendiente",TRIM(C50&amp;"")&lt;&gt;"Por confirmar",TRIM(C50&amp;"")&lt;&gt;"No consta",TRIM(C50&amp;"")&lt;&gt;"Desconocido",TRIM(C50&amp;"")&lt;&gt;"Sin confirmar",TRIM(C50&amp;"")&lt;&gt;"Por decidir",TRIM(C50&amp;"")&lt;&gt;"Por comprobar"),AND(LEN(TRIM(D50&amp;""))&gt;0,TRIM(D50&amp;"")&lt;&gt;"Pendiente",TRIM(D50&amp;"")&lt;&gt;"Por confirmar",TRIM(D50&amp;"")&lt;&gt;"No consta",TRIM(D50&amp;"")&lt;&gt;"Desconocido",TRIM(D50&amp;"")&lt;&gt;"Sin confirmar",TRIM(D50&amp;"")&lt;&gt;"Por decidir",TRIM(D50&amp;"")&lt;&gt;"Por comprobar"),AND(LEN(TRIM(E50&amp;""))&gt;0,TRIM(E50&amp;"")&lt;&gt;"Pendiente",TRIM(E50&amp;"")&lt;&gt;"Por confirmar",TRIM(E50&amp;"")&lt;&gt;"No consta",TRIM(E50&amp;"")&lt;&gt;"Desconocido",TRIM(E50&amp;"")&lt;&gt;"Sin confirmar",TRIM(E50&amp;"")&lt;&gt;"Por decidir",TRIM(E50&amp;"")&lt;&gt;"Por comprobar"),AND(LEN(TRIM(K50&amp;""))&gt;0,TRIM(K50&amp;"")&lt;&gt;"Pendiente",TRIM(K50&amp;"")&lt;&gt;"Por confirmar",TRIM(K50&amp;"")&lt;&gt;"No consta",TRIM(K50&amp;"")&lt;&gt;"Desconocido",TRIM(K50&amp;"")&lt;&gt;"Sin confirmar",TRIM(K50&amp;"")&lt;&gt;"Por decidir",TRIM(K50&amp;"")&lt;&gt;"Por comprobar"),OR(H50="Sale",H50="Se queda"),IF(ISNUMBER(I50),AND(ABS(I50-ROUND(I50,2))&lt;0.00000001),FALSE),IF(ISNUMBER(J50),AND(ABS(J50-ROUND(J50,2))&lt;0.00000001),FALSE),NOT(OR(NOT(OR(H50="",H50="Sale",H50="Se queda",H50="Pendiente")),IF(LEN(TRIM(I50&amp;""))=0,FALSE,NOT(IF(ISNUMBER(I50),AND(ABS(I50-ROUND(I50,2))&lt;0.00000001),FALSE))),IF(LEN(TRIM(J50&amp;""))=0,FALSE,NOT(IF(ISNUMBER(J50),AND(ABS(J50-ROUND(J50,2))&lt;0.00000001),FALSE))),IF(AND(H50="Sale",ISNUMBER(J50)),J50&lt;&gt;0,FALSE)))),1,0),0)</f>
        <v>0</v>
      </c>
      <c r="P50" s="49">
        <f>IF(OR(ISERROR(C50),ISERROR(D50),ISERROR(E50),ISERROR(F50),ISERROR(G50),ISERROR(H50),ISERROR(I50),ISERROR(J50),ISERROR(K50)),2,IFERROR(IF(NOT(COUNTA(C50:K50)&gt;0),"",IF(OR(NOT(OR(H50="",H50="Sale",H50="Se queda",H50="Pendiente")),IF(LEN(TRIM(I50&amp;""))=0,FALSE,NOT(IF(ISNUMBER(I50),AND(ABS(I50-ROUND(I50,2))&lt;0.00000001),FALSE))),IF(LEN(TRIM(J50&amp;""))=0,FALSE,NOT(IF(ISNUMBER(J50),AND(ABS(J50-ROUND(J50,2))&lt;0.00000001),FALSE))),IF(AND(H50="Sale",ISNUMBER(J50)),J50&lt;&gt;0,FALSE)),2,IF(AND(O50=1,AND(AND(LEN(TRIM(F50&amp;""))&gt;0,TRIM(F50&amp;"")&lt;&gt;"Pendiente",TRIM(F50&amp;"")&lt;&gt;"Por confirmar",TRIM(F50&amp;"")&lt;&gt;"No consta",TRIM(F50&amp;"")&lt;&gt;"Desconocido",TRIM(F50&amp;"")&lt;&gt;"Sin confirmar",TRIM(F50&amp;"")&lt;&gt;"Por decidir",TRIM(F50&amp;"")&lt;&gt;"Por comprobar"),AND(LEN(TRIM(G50&amp;""))&gt;0,TRIM(G50&amp;"")&lt;&gt;"Pendiente",TRIM(G50&amp;"")&lt;&gt;"Por confirmar",TRIM(G50&amp;"")&lt;&gt;"No consta",TRIM(G50&amp;"")&lt;&gt;"Desconocido",TRIM(G50&amp;"")&lt;&gt;"Sin confirmar",TRIM(G50&amp;"")&lt;&gt;"Por decidir",TRIM(G50&amp;"")&lt;&gt;"Por comprobar"),TRIM(F50)&lt;&gt;"Pendiente",TRIM(G50)&lt;&gt;"Pendiente",TRIM(F50)&lt;&gt;"Por confirmar",TRIM(G50)&lt;&gt;"Por confirmar")),0,1))),2))</f>
      </c>
    </row>
    <row r="51" ht="70" customHeight="1">
      <c r="B51" s="39" t="n">
        <v>42</v>
      </c>
      <c r="C51" s="44"/>
      <c r="D51" s="44"/>
      <c r="E51" s="44"/>
      <c r="F51" s="44"/>
      <c r="G51" s="44"/>
      <c r="H51" s="45"/>
      <c r="I51" s="46"/>
      <c r="J51" s="46"/>
      <c r="K51" s="46"/>
      <c r="L51" s="47">
        <f>IFERROR(IF(O51=1,ROUND(J51-I51,2),""),"")</f>
      </c>
      <c r="M51" s="48">
        <f>IF(NOT(ISNUMBER(P51)),"",IF(P51=2,"ROJO",IF(P51=1,"ÁMBAR","VERDE")))</f>
      </c>
      <c r="N51" s="48">
        <f>IFERROR(IF(NOT(COUNTA(C51:K51)&gt;0),"",IF(OR(NOT(OR(H51="",H51="Sale",H51="Se queda",H51="Pendiente")),IF(LEN(TRIM(I51&amp;""))=0,FALSE,NOT(IF(ISNUMBER(I51),AND(ABS(I51-ROUND(I51,2))&lt;0.00000001),FALSE))),IF(LEN(TRIM(J51&amp;""))=0,FALSE,NOT(IF(ISNUMBER(J51),AND(ABS(J51-ROUND(J51,2))&lt;0.00000001),FALSE))),IF(AND(H51="Sale",ISNUMBER(J51)),J51&lt;&gt;0,FALSE)),"Revisamos opciones e importes; Sale exige después cero explícito. Los importes tienen dos decimales.",IF(O51=0,"Completamos antes, después, estado, importes y referencia. Lo desconocido no es cero.",IF(P51&gt;0,"La diferencia se conoce; falta concretar quién lo hace. Sigue pendiente en el total completo.","Alcance e importes registrados. Una salida no demuestra adjudicación a otro.")))),"Hay una entrada con error. Corregimos el dato antes de cerrar la comprobación.")</f>
      </c>
      <c r="O51" s="49" t="n">
        <f>IFERROR(IF(AND(AND(LEN(TRIM(C51&amp;""))&gt;0,TRIM(C51&amp;"")&lt;&gt;"Pendiente",TRIM(C51&amp;"")&lt;&gt;"Por confirmar",TRIM(C51&amp;"")&lt;&gt;"No consta",TRIM(C51&amp;"")&lt;&gt;"Desconocido",TRIM(C51&amp;"")&lt;&gt;"Sin confirmar",TRIM(C51&amp;"")&lt;&gt;"Por decidir",TRIM(C51&amp;"")&lt;&gt;"Por comprobar"),AND(LEN(TRIM(D51&amp;""))&gt;0,TRIM(D51&amp;"")&lt;&gt;"Pendiente",TRIM(D51&amp;"")&lt;&gt;"Por confirmar",TRIM(D51&amp;"")&lt;&gt;"No consta",TRIM(D51&amp;"")&lt;&gt;"Desconocido",TRIM(D51&amp;"")&lt;&gt;"Sin confirmar",TRIM(D51&amp;"")&lt;&gt;"Por decidir",TRIM(D51&amp;"")&lt;&gt;"Por comprobar"),AND(LEN(TRIM(E51&amp;""))&gt;0,TRIM(E51&amp;"")&lt;&gt;"Pendiente",TRIM(E51&amp;"")&lt;&gt;"Por confirmar",TRIM(E51&amp;"")&lt;&gt;"No consta",TRIM(E51&amp;"")&lt;&gt;"Desconocido",TRIM(E51&amp;"")&lt;&gt;"Sin confirmar",TRIM(E51&amp;"")&lt;&gt;"Por decidir",TRIM(E51&amp;"")&lt;&gt;"Por comprobar"),AND(LEN(TRIM(K51&amp;""))&gt;0,TRIM(K51&amp;"")&lt;&gt;"Pendiente",TRIM(K51&amp;"")&lt;&gt;"Por confirmar",TRIM(K51&amp;"")&lt;&gt;"No consta",TRIM(K51&amp;"")&lt;&gt;"Desconocido",TRIM(K51&amp;"")&lt;&gt;"Sin confirmar",TRIM(K51&amp;"")&lt;&gt;"Por decidir",TRIM(K51&amp;"")&lt;&gt;"Por comprobar"),OR(H51="Sale",H51="Se queda"),IF(ISNUMBER(I51),AND(ABS(I51-ROUND(I51,2))&lt;0.00000001),FALSE),IF(ISNUMBER(J51),AND(ABS(J51-ROUND(J51,2))&lt;0.00000001),FALSE),NOT(OR(NOT(OR(H51="",H51="Sale",H51="Se queda",H51="Pendiente")),IF(LEN(TRIM(I51&amp;""))=0,FALSE,NOT(IF(ISNUMBER(I51),AND(ABS(I51-ROUND(I51,2))&lt;0.00000001),FALSE))),IF(LEN(TRIM(J51&amp;""))=0,FALSE,NOT(IF(ISNUMBER(J51),AND(ABS(J51-ROUND(J51,2))&lt;0.00000001),FALSE))),IF(AND(H51="Sale",ISNUMBER(J51)),J51&lt;&gt;0,FALSE)))),1,0),0)</f>
        <v>0</v>
      </c>
      <c r="P51" s="49">
        <f>IF(OR(ISERROR(C51),ISERROR(D51),ISERROR(E51),ISERROR(F51),ISERROR(G51),ISERROR(H51),ISERROR(I51),ISERROR(J51),ISERROR(K51)),2,IFERROR(IF(NOT(COUNTA(C51:K51)&gt;0),"",IF(OR(NOT(OR(H51="",H51="Sale",H51="Se queda",H51="Pendiente")),IF(LEN(TRIM(I51&amp;""))=0,FALSE,NOT(IF(ISNUMBER(I51),AND(ABS(I51-ROUND(I51,2))&lt;0.00000001),FALSE))),IF(LEN(TRIM(J51&amp;""))=0,FALSE,NOT(IF(ISNUMBER(J51),AND(ABS(J51-ROUND(J51,2))&lt;0.00000001),FALSE))),IF(AND(H51="Sale",ISNUMBER(J51)),J51&lt;&gt;0,FALSE)),2,IF(AND(O51=1,AND(AND(LEN(TRIM(F51&amp;""))&gt;0,TRIM(F51&amp;"")&lt;&gt;"Pendiente",TRIM(F51&amp;"")&lt;&gt;"Por confirmar",TRIM(F51&amp;"")&lt;&gt;"No consta",TRIM(F51&amp;"")&lt;&gt;"Desconocido",TRIM(F51&amp;"")&lt;&gt;"Sin confirmar",TRIM(F51&amp;"")&lt;&gt;"Por decidir",TRIM(F51&amp;"")&lt;&gt;"Por comprobar"),AND(LEN(TRIM(G51&amp;""))&gt;0,TRIM(G51&amp;"")&lt;&gt;"Pendiente",TRIM(G51&amp;"")&lt;&gt;"Por confirmar",TRIM(G51&amp;"")&lt;&gt;"No consta",TRIM(G51&amp;"")&lt;&gt;"Desconocido",TRIM(G51&amp;"")&lt;&gt;"Sin confirmar",TRIM(G51&amp;"")&lt;&gt;"Por decidir",TRIM(G51&amp;"")&lt;&gt;"Por comprobar"),TRIM(F51)&lt;&gt;"Pendiente",TRIM(G51)&lt;&gt;"Pendiente",TRIM(F51)&lt;&gt;"Por confirmar",TRIM(G51)&lt;&gt;"Por confirmar")),0,1))),2))</f>
      </c>
    </row>
    <row r="52" ht="70" customHeight="1">
      <c r="B52" s="39" t="n">
        <v>43</v>
      </c>
      <c r="C52" s="44"/>
      <c r="D52" s="44"/>
      <c r="E52" s="44"/>
      <c r="F52" s="44"/>
      <c r="G52" s="44"/>
      <c r="H52" s="45"/>
      <c r="I52" s="46"/>
      <c r="J52" s="46"/>
      <c r="K52" s="46"/>
      <c r="L52" s="47">
        <f>IFERROR(IF(O52=1,ROUND(J52-I52,2),""),"")</f>
      </c>
      <c r="M52" s="48">
        <f>IF(NOT(ISNUMBER(P52)),"",IF(P52=2,"ROJO",IF(P52=1,"ÁMBAR","VERDE")))</f>
      </c>
      <c r="N52" s="48">
        <f>IFERROR(IF(NOT(COUNTA(C52:K52)&gt;0),"",IF(OR(NOT(OR(H52="",H52="Sale",H52="Se queda",H52="Pendiente")),IF(LEN(TRIM(I52&amp;""))=0,FALSE,NOT(IF(ISNUMBER(I52),AND(ABS(I52-ROUND(I52,2))&lt;0.00000001),FALSE))),IF(LEN(TRIM(J52&amp;""))=0,FALSE,NOT(IF(ISNUMBER(J52),AND(ABS(J52-ROUND(J52,2))&lt;0.00000001),FALSE))),IF(AND(H52="Sale",ISNUMBER(J52)),J52&lt;&gt;0,FALSE)),"Revisamos opciones e importes; Sale exige después cero explícito. Los importes tienen dos decimales.",IF(O52=0,"Completamos antes, después, estado, importes y referencia. Lo desconocido no es cero.",IF(P52&gt;0,"La diferencia se conoce; falta concretar quién lo hace. Sigue pendiente en el total completo.","Alcance e importes registrados. Una salida no demuestra adjudicación a otro.")))),"Hay una entrada con error. Corregimos el dato antes de cerrar la comprobación.")</f>
      </c>
      <c r="O52" s="49" t="n">
        <f>IFERROR(IF(AND(AND(LEN(TRIM(C52&amp;""))&gt;0,TRIM(C52&amp;"")&lt;&gt;"Pendiente",TRIM(C52&amp;"")&lt;&gt;"Por confirmar",TRIM(C52&amp;"")&lt;&gt;"No consta",TRIM(C52&amp;"")&lt;&gt;"Desconocido",TRIM(C52&amp;"")&lt;&gt;"Sin confirmar",TRIM(C52&amp;"")&lt;&gt;"Por decidir",TRIM(C52&amp;"")&lt;&gt;"Por comprobar"),AND(LEN(TRIM(D52&amp;""))&gt;0,TRIM(D52&amp;"")&lt;&gt;"Pendiente",TRIM(D52&amp;"")&lt;&gt;"Por confirmar",TRIM(D52&amp;"")&lt;&gt;"No consta",TRIM(D52&amp;"")&lt;&gt;"Desconocido",TRIM(D52&amp;"")&lt;&gt;"Sin confirmar",TRIM(D52&amp;"")&lt;&gt;"Por decidir",TRIM(D52&amp;"")&lt;&gt;"Por comprobar"),AND(LEN(TRIM(E52&amp;""))&gt;0,TRIM(E52&amp;"")&lt;&gt;"Pendiente",TRIM(E52&amp;"")&lt;&gt;"Por confirmar",TRIM(E52&amp;"")&lt;&gt;"No consta",TRIM(E52&amp;"")&lt;&gt;"Desconocido",TRIM(E52&amp;"")&lt;&gt;"Sin confirmar",TRIM(E52&amp;"")&lt;&gt;"Por decidir",TRIM(E52&amp;"")&lt;&gt;"Por comprobar"),AND(LEN(TRIM(K52&amp;""))&gt;0,TRIM(K52&amp;"")&lt;&gt;"Pendiente",TRIM(K52&amp;"")&lt;&gt;"Por confirmar",TRIM(K52&amp;"")&lt;&gt;"No consta",TRIM(K52&amp;"")&lt;&gt;"Desconocido",TRIM(K52&amp;"")&lt;&gt;"Sin confirmar",TRIM(K52&amp;"")&lt;&gt;"Por decidir",TRIM(K52&amp;"")&lt;&gt;"Por comprobar"),OR(H52="Sale",H52="Se queda"),IF(ISNUMBER(I52),AND(ABS(I52-ROUND(I52,2))&lt;0.00000001),FALSE),IF(ISNUMBER(J52),AND(ABS(J52-ROUND(J52,2))&lt;0.00000001),FALSE),NOT(OR(NOT(OR(H52="",H52="Sale",H52="Se queda",H52="Pendiente")),IF(LEN(TRIM(I52&amp;""))=0,FALSE,NOT(IF(ISNUMBER(I52),AND(ABS(I52-ROUND(I52,2))&lt;0.00000001),FALSE))),IF(LEN(TRIM(J52&amp;""))=0,FALSE,NOT(IF(ISNUMBER(J52),AND(ABS(J52-ROUND(J52,2))&lt;0.00000001),FALSE))),IF(AND(H52="Sale",ISNUMBER(J52)),J52&lt;&gt;0,FALSE)))),1,0),0)</f>
        <v>0</v>
      </c>
      <c r="P52" s="49">
        <f>IF(OR(ISERROR(C52),ISERROR(D52),ISERROR(E52),ISERROR(F52),ISERROR(G52),ISERROR(H52),ISERROR(I52),ISERROR(J52),ISERROR(K52)),2,IFERROR(IF(NOT(COUNTA(C52:K52)&gt;0),"",IF(OR(NOT(OR(H52="",H52="Sale",H52="Se queda",H52="Pendiente")),IF(LEN(TRIM(I52&amp;""))=0,FALSE,NOT(IF(ISNUMBER(I52),AND(ABS(I52-ROUND(I52,2))&lt;0.00000001),FALSE))),IF(LEN(TRIM(J52&amp;""))=0,FALSE,NOT(IF(ISNUMBER(J52),AND(ABS(J52-ROUND(J52,2))&lt;0.00000001),FALSE))),IF(AND(H52="Sale",ISNUMBER(J52)),J52&lt;&gt;0,FALSE)),2,IF(AND(O52=1,AND(AND(LEN(TRIM(F52&amp;""))&gt;0,TRIM(F52&amp;"")&lt;&gt;"Pendiente",TRIM(F52&amp;"")&lt;&gt;"Por confirmar",TRIM(F52&amp;"")&lt;&gt;"No consta",TRIM(F52&amp;"")&lt;&gt;"Desconocido",TRIM(F52&amp;"")&lt;&gt;"Sin confirmar",TRIM(F52&amp;"")&lt;&gt;"Por decidir",TRIM(F52&amp;"")&lt;&gt;"Por comprobar"),AND(LEN(TRIM(G52&amp;""))&gt;0,TRIM(G52&amp;"")&lt;&gt;"Pendiente",TRIM(G52&amp;"")&lt;&gt;"Por confirmar",TRIM(G52&amp;"")&lt;&gt;"No consta",TRIM(G52&amp;"")&lt;&gt;"Desconocido",TRIM(G52&amp;"")&lt;&gt;"Sin confirmar",TRIM(G52&amp;"")&lt;&gt;"Por decidir",TRIM(G52&amp;"")&lt;&gt;"Por comprobar"),TRIM(F52)&lt;&gt;"Pendiente",TRIM(G52)&lt;&gt;"Pendiente",TRIM(F52)&lt;&gt;"Por confirmar",TRIM(G52)&lt;&gt;"Por confirmar")),0,1))),2))</f>
      </c>
    </row>
    <row r="53" ht="70" customHeight="1">
      <c r="B53" s="39" t="n">
        <v>44</v>
      </c>
      <c r="C53" s="44"/>
      <c r="D53" s="44"/>
      <c r="E53" s="44"/>
      <c r="F53" s="44"/>
      <c r="G53" s="44"/>
      <c r="H53" s="45"/>
      <c r="I53" s="46"/>
      <c r="J53" s="46"/>
      <c r="K53" s="46"/>
      <c r="L53" s="47">
        <f>IFERROR(IF(O53=1,ROUND(J53-I53,2),""),"")</f>
      </c>
      <c r="M53" s="48">
        <f>IF(NOT(ISNUMBER(P53)),"",IF(P53=2,"ROJO",IF(P53=1,"ÁMBAR","VERDE")))</f>
      </c>
      <c r="N53" s="48">
        <f>IFERROR(IF(NOT(COUNTA(C53:K53)&gt;0),"",IF(OR(NOT(OR(H53="",H53="Sale",H53="Se queda",H53="Pendiente")),IF(LEN(TRIM(I53&amp;""))=0,FALSE,NOT(IF(ISNUMBER(I53),AND(ABS(I53-ROUND(I53,2))&lt;0.00000001),FALSE))),IF(LEN(TRIM(J53&amp;""))=0,FALSE,NOT(IF(ISNUMBER(J53),AND(ABS(J53-ROUND(J53,2))&lt;0.00000001),FALSE))),IF(AND(H53="Sale",ISNUMBER(J53)),J53&lt;&gt;0,FALSE)),"Revisamos opciones e importes; Sale exige después cero explícito. Los importes tienen dos decimales.",IF(O53=0,"Completamos antes, después, estado, importes y referencia. Lo desconocido no es cero.",IF(P53&gt;0,"La diferencia se conoce; falta concretar quién lo hace. Sigue pendiente en el total completo.","Alcance e importes registrados. Una salida no demuestra adjudicación a otro.")))),"Hay una entrada con error. Corregimos el dato antes de cerrar la comprobación.")</f>
      </c>
      <c r="O53" s="49" t="n">
        <f>IFERROR(IF(AND(AND(LEN(TRIM(C53&amp;""))&gt;0,TRIM(C53&amp;"")&lt;&gt;"Pendiente",TRIM(C53&amp;"")&lt;&gt;"Por confirmar",TRIM(C53&amp;"")&lt;&gt;"No consta",TRIM(C53&amp;"")&lt;&gt;"Desconocido",TRIM(C53&amp;"")&lt;&gt;"Sin confirmar",TRIM(C53&amp;"")&lt;&gt;"Por decidir",TRIM(C53&amp;"")&lt;&gt;"Por comprobar"),AND(LEN(TRIM(D53&amp;""))&gt;0,TRIM(D53&amp;"")&lt;&gt;"Pendiente",TRIM(D53&amp;"")&lt;&gt;"Por confirmar",TRIM(D53&amp;"")&lt;&gt;"No consta",TRIM(D53&amp;"")&lt;&gt;"Desconocido",TRIM(D53&amp;"")&lt;&gt;"Sin confirmar",TRIM(D53&amp;"")&lt;&gt;"Por decidir",TRIM(D53&amp;"")&lt;&gt;"Por comprobar"),AND(LEN(TRIM(E53&amp;""))&gt;0,TRIM(E53&amp;"")&lt;&gt;"Pendiente",TRIM(E53&amp;"")&lt;&gt;"Por confirmar",TRIM(E53&amp;"")&lt;&gt;"No consta",TRIM(E53&amp;"")&lt;&gt;"Desconocido",TRIM(E53&amp;"")&lt;&gt;"Sin confirmar",TRIM(E53&amp;"")&lt;&gt;"Por decidir",TRIM(E53&amp;"")&lt;&gt;"Por comprobar"),AND(LEN(TRIM(K53&amp;""))&gt;0,TRIM(K53&amp;"")&lt;&gt;"Pendiente",TRIM(K53&amp;"")&lt;&gt;"Por confirmar",TRIM(K53&amp;"")&lt;&gt;"No consta",TRIM(K53&amp;"")&lt;&gt;"Desconocido",TRIM(K53&amp;"")&lt;&gt;"Sin confirmar",TRIM(K53&amp;"")&lt;&gt;"Por decidir",TRIM(K53&amp;"")&lt;&gt;"Por comprobar"),OR(H53="Sale",H53="Se queda"),IF(ISNUMBER(I53),AND(ABS(I53-ROUND(I53,2))&lt;0.00000001),FALSE),IF(ISNUMBER(J53),AND(ABS(J53-ROUND(J53,2))&lt;0.00000001),FALSE),NOT(OR(NOT(OR(H53="",H53="Sale",H53="Se queda",H53="Pendiente")),IF(LEN(TRIM(I53&amp;""))=0,FALSE,NOT(IF(ISNUMBER(I53),AND(ABS(I53-ROUND(I53,2))&lt;0.00000001),FALSE))),IF(LEN(TRIM(J53&amp;""))=0,FALSE,NOT(IF(ISNUMBER(J53),AND(ABS(J53-ROUND(J53,2))&lt;0.00000001),FALSE))),IF(AND(H53="Sale",ISNUMBER(J53)),J53&lt;&gt;0,FALSE)))),1,0),0)</f>
        <v>0</v>
      </c>
      <c r="P53" s="49">
        <f>IF(OR(ISERROR(C53),ISERROR(D53),ISERROR(E53),ISERROR(F53),ISERROR(G53),ISERROR(H53),ISERROR(I53),ISERROR(J53),ISERROR(K53)),2,IFERROR(IF(NOT(COUNTA(C53:K53)&gt;0),"",IF(OR(NOT(OR(H53="",H53="Sale",H53="Se queda",H53="Pendiente")),IF(LEN(TRIM(I53&amp;""))=0,FALSE,NOT(IF(ISNUMBER(I53),AND(ABS(I53-ROUND(I53,2))&lt;0.00000001),FALSE))),IF(LEN(TRIM(J53&amp;""))=0,FALSE,NOT(IF(ISNUMBER(J53),AND(ABS(J53-ROUND(J53,2))&lt;0.00000001),FALSE))),IF(AND(H53="Sale",ISNUMBER(J53)),J53&lt;&gt;0,FALSE)),2,IF(AND(O53=1,AND(AND(LEN(TRIM(F53&amp;""))&gt;0,TRIM(F53&amp;"")&lt;&gt;"Pendiente",TRIM(F53&amp;"")&lt;&gt;"Por confirmar",TRIM(F53&amp;"")&lt;&gt;"No consta",TRIM(F53&amp;"")&lt;&gt;"Desconocido",TRIM(F53&amp;"")&lt;&gt;"Sin confirmar",TRIM(F53&amp;"")&lt;&gt;"Por decidir",TRIM(F53&amp;"")&lt;&gt;"Por comprobar"),AND(LEN(TRIM(G53&amp;""))&gt;0,TRIM(G53&amp;"")&lt;&gt;"Pendiente",TRIM(G53&amp;"")&lt;&gt;"Por confirmar",TRIM(G53&amp;"")&lt;&gt;"No consta",TRIM(G53&amp;"")&lt;&gt;"Desconocido",TRIM(G53&amp;"")&lt;&gt;"Sin confirmar",TRIM(G53&amp;"")&lt;&gt;"Por decidir",TRIM(G53&amp;"")&lt;&gt;"Por comprobar"),TRIM(F53)&lt;&gt;"Pendiente",TRIM(G53)&lt;&gt;"Pendiente",TRIM(F53)&lt;&gt;"Por confirmar",TRIM(G53)&lt;&gt;"Por confirmar")),0,1))),2))</f>
      </c>
    </row>
    <row r="54" ht="70" customHeight="1">
      <c r="B54" s="39" t="n">
        <v>45</v>
      </c>
      <c r="C54" s="44"/>
      <c r="D54" s="44"/>
      <c r="E54" s="44"/>
      <c r="F54" s="44"/>
      <c r="G54" s="44"/>
      <c r="H54" s="45"/>
      <c r="I54" s="46"/>
      <c r="J54" s="46"/>
      <c r="K54" s="46"/>
      <c r="L54" s="47">
        <f>IFERROR(IF(O54=1,ROUND(J54-I54,2),""),"")</f>
      </c>
      <c r="M54" s="48">
        <f>IF(NOT(ISNUMBER(P54)),"",IF(P54=2,"ROJO",IF(P54=1,"ÁMBAR","VERDE")))</f>
      </c>
      <c r="N54" s="48">
        <f>IFERROR(IF(NOT(COUNTA(C54:K54)&gt;0),"",IF(OR(NOT(OR(H54="",H54="Sale",H54="Se queda",H54="Pendiente")),IF(LEN(TRIM(I54&amp;""))=0,FALSE,NOT(IF(ISNUMBER(I54),AND(ABS(I54-ROUND(I54,2))&lt;0.00000001),FALSE))),IF(LEN(TRIM(J54&amp;""))=0,FALSE,NOT(IF(ISNUMBER(J54),AND(ABS(J54-ROUND(J54,2))&lt;0.00000001),FALSE))),IF(AND(H54="Sale",ISNUMBER(J54)),J54&lt;&gt;0,FALSE)),"Revisamos opciones e importes; Sale exige después cero explícito. Los importes tienen dos decimales.",IF(O54=0,"Completamos antes, después, estado, importes y referencia. Lo desconocido no es cero.",IF(P54&gt;0,"La diferencia se conoce; falta concretar quién lo hace. Sigue pendiente en el total completo.","Alcance e importes registrados. Una salida no demuestra adjudicación a otro.")))),"Hay una entrada con error. Corregimos el dato antes de cerrar la comprobación.")</f>
      </c>
      <c r="O54" s="49" t="n">
        <f>IFERROR(IF(AND(AND(LEN(TRIM(C54&amp;""))&gt;0,TRIM(C54&amp;"")&lt;&gt;"Pendiente",TRIM(C54&amp;"")&lt;&gt;"Por confirmar",TRIM(C54&amp;"")&lt;&gt;"No consta",TRIM(C54&amp;"")&lt;&gt;"Desconocido",TRIM(C54&amp;"")&lt;&gt;"Sin confirmar",TRIM(C54&amp;"")&lt;&gt;"Por decidir",TRIM(C54&amp;"")&lt;&gt;"Por comprobar"),AND(LEN(TRIM(D54&amp;""))&gt;0,TRIM(D54&amp;"")&lt;&gt;"Pendiente",TRIM(D54&amp;"")&lt;&gt;"Por confirmar",TRIM(D54&amp;"")&lt;&gt;"No consta",TRIM(D54&amp;"")&lt;&gt;"Desconocido",TRIM(D54&amp;"")&lt;&gt;"Sin confirmar",TRIM(D54&amp;"")&lt;&gt;"Por decidir",TRIM(D54&amp;"")&lt;&gt;"Por comprobar"),AND(LEN(TRIM(E54&amp;""))&gt;0,TRIM(E54&amp;"")&lt;&gt;"Pendiente",TRIM(E54&amp;"")&lt;&gt;"Por confirmar",TRIM(E54&amp;"")&lt;&gt;"No consta",TRIM(E54&amp;"")&lt;&gt;"Desconocido",TRIM(E54&amp;"")&lt;&gt;"Sin confirmar",TRIM(E54&amp;"")&lt;&gt;"Por decidir",TRIM(E54&amp;"")&lt;&gt;"Por comprobar"),AND(LEN(TRIM(K54&amp;""))&gt;0,TRIM(K54&amp;"")&lt;&gt;"Pendiente",TRIM(K54&amp;"")&lt;&gt;"Por confirmar",TRIM(K54&amp;"")&lt;&gt;"No consta",TRIM(K54&amp;"")&lt;&gt;"Desconocido",TRIM(K54&amp;"")&lt;&gt;"Sin confirmar",TRIM(K54&amp;"")&lt;&gt;"Por decidir",TRIM(K54&amp;"")&lt;&gt;"Por comprobar"),OR(H54="Sale",H54="Se queda"),IF(ISNUMBER(I54),AND(ABS(I54-ROUND(I54,2))&lt;0.00000001),FALSE),IF(ISNUMBER(J54),AND(ABS(J54-ROUND(J54,2))&lt;0.00000001),FALSE),NOT(OR(NOT(OR(H54="",H54="Sale",H54="Se queda",H54="Pendiente")),IF(LEN(TRIM(I54&amp;""))=0,FALSE,NOT(IF(ISNUMBER(I54),AND(ABS(I54-ROUND(I54,2))&lt;0.00000001),FALSE))),IF(LEN(TRIM(J54&amp;""))=0,FALSE,NOT(IF(ISNUMBER(J54),AND(ABS(J54-ROUND(J54,2))&lt;0.00000001),FALSE))),IF(AND(H54="Sale",ISNUMBER(J54)),J54&lt;&gt;0,FALSE)))),1,0),0)</f>
        <v>0</v>
      </c>
      <c r="P54" s="49">
        <f>IF(OR(ISERROR(C54),ISERROR(D54),ISERROR(E54),ISERROR(F54),ISERROR(G54),ISERROR(H54),ISERROR(I54),ISERROR(J54),ISERROR(K54)),2,IFERROR(IF(NOT(COUNTA(C54:K54)&gt;0),"",IF(OR(NOT(OR(H54="",H54="Sale",H54="Se queda",H54="Pendiente")),IF(LEN(TRIM(I54&amp;""))=0,FALSE,NOT(IF(ISNUMBER(I54),AND(ABS(I54-ROUND(I54,2))&lt;0.00000001),FALSE))),IF(LEN(TRIM(J54&amp;""))=0,FALSE,NOT(IF(ISNUMBER(J54),AND(ABS(J54-ROUND(J54,2))&lt;0.00000001),FALSE))),IF(AND(H54="Sale",ISNUMBER(J54)),J54&lt;&gt;0,FALSE)),2,IF(AND(O54=1,AND(AND(LEN(TRIM(F54&amp;""))&gt;0,TRIM(F54&amp;"")&lt;&gt;"Pendiente",TRIM(F54&amp;"")&lt;&gt;"Por confirmar",TRIM(F54&amp;"")&lt;&gt;"No consta",TRIM(F54&amp;"")&lt;&gt;"Desconocido",TRIM(F54&amp;"")&lt;&gt;"Sin confirmar",TRIM(F54&amp;"")&lt;&gt;"Por decidir",TRIM(F54&amp;"")&lt;&gt;"Por comprobar"),AND(LEN(TRIM(G54&amp;""))&gt;0,TRIM(G54&amp;"")&lt;&gt;"Pendiente",TRIM(G54&amp;"")&lt;&gt;"Por confirmar",TRIM(G54&amp;"")&lt;&gt;"No consta",TRIM(G54&amp;"")&lt;&gt;"Desconocido",TRIM(G54&amp;"")&lt;&gt;"Sin confirmar",TRIM(G54&amp;"")&lt;&gt;"Por decidir",TRIM(G54&amp;"")&lt;&gt;"Por comprobar"),TRIM(F54)&lt;&gt;"Pendiente",TRIM(G54)&lt;&gt;"Pendiente",TRIM(F54)&lt;&gt;"Por confirmar",TRIM(G54)&lt;&gt;"Por confirmar")),0,1))),2))</f>
      </c>
    </row>
    <row r="55" ht="70" customHeight="1">
      <c r="B55" s="39" t="n">
        <v>46</v>
      </c>
      <c r="C55" s="44"/>
      <c r="D55" s="44"/>
      <c r="E55" s="44"/>
      <c r="F55" s="44"/>
      <c r="G55" s="44"/>
      <c r="H55" s="45"/>
      <c r="I55" s="46"/>
      <c r="J55" s="46"/>
      <c r="K55" s="46"/>
      <c r="L55" s="47">
        <f>IFERROR(IF(O55=1,ROUND(J55-I55,2),""),"")</f>
      </c>
      <c r="M55" s="48">
        <f>IF(NOT(ISNUMBER(P55)),"",IF(P55=2,"ROJO",IF(P55=1,"ÁMBAR","VERDE")))</f>
      </c>
      <c r="N55" s="48">
        <f>IFERROR(IF(NOT(COUNTA(C55:K55)&gt;0),"",IF(OR(NOT(OR(H55="",H55="Sale",H55="Se queda",H55="Pendiente")),IF(LEN(TRIM(I55&amp;""))=0,FALSE,NOT(IF(ISNUMBER(I55),AND(ABS(I55-ROUND(I55,2))&lt;0.00000001),FALSE))),IF(LEN(TRIM(J55&amp;""))=0,FALSE,NOT(IF(ISNUMBER(J55),AND(ABS(J55-ROUND(J55,2))&lt;0.00000001),FALSE))),IF(AND(H55="Sale",ISNUMBER(J55)),J55&lt;&gt;0,FALSE)),"Revisamos opciones e importes; Sale exige después cero explícito. Los importes tienen dos decimales.",IF(O55=0,"Completamos antes, después, estado, importes y referencia. Lo desconocido no es cero.",IF(P55&gt;0,"La diferencia se conoce; falta concretar quién lo hace. Sigue pendiente en el total completo.","Alcance e importes registrados. Una salida no demuestra adjudicación a otro.")))),"Hay una entrada con error. Corregimos el dato antes de cerrar la comprobación.")</f>
      </c>
      <c r="O55" s="49" t="n">
        <f>IFERROR(IF(AND(AND(LEN(TRIM(C55&amp;""))&gt;0,TRIM(C55&amp;"")&lt;&gt;"Pendiente",TRIM(C55&amp;"")&lt;&gt;"Por confirmar",TRIM(C55&amp;"")&lt;&gt;"No consta",TRIM(C55&amp;"")&lt;&gt;"Desconocido",TRIM(C55&amp;"")&lt;&gt;"Sin confirmar",TRIM(C55&amp;"")&lt;&gt;"Por decidir",TRIM(C55&amp;"")&lt;&gt;"Por comprobar"),AND(LEN(TRIM(D55&amp;""))&gt;0,TRIM(D55&amp;"")&lt;&gt;"Pendiente",TRIM(D55&amp;"")&lt;&gt;"Por confirmar",TRIM(D55&amp;"")&lt;&gt;"No consta",TRIM(D55&amp;"")&lt;&gt;"Desconocido",TRIM(D55&amp;"")&lt;&gt;"Sin confirmar",TRIM(D55&amp;"")&lt;&gt;"Por decidir",TRIM(D55&amp;"")&lt;&gt;"Por comprobar"),AND(LEN(TRIM(E55&amp;""))&gt;0,TRIM(E55&amp;"")&lt;&gt;"Pendiente",TRIM(E55&amp;"")&lt;&gt;"Por confirmar",TRIM(E55&amp;"")&lt;&gt;"No consta",TRIM(E55&amp;"")&lt;&gt;"Desconocido",TRIM(E55&amp;"")&lt;&gt;"Sin confirmar",TRIM(E55&amp;"")&lt;&gt;"Por decidir",TRIM(E55&amp;"")&lt;&gt;"Por comprobar"),AND(LEN(TRIM(K55&amp;""))&gt;0,TRIM(K55&amp;"")&lt;&gt;"Pendiente",TRIM(K55&amp;"")&lt;&gt;"Por confirmar",TRIM(K55&amp;"")&lt;&gt;"No consta",TRIM(K55&amp;"")&lt;&gt;"Desconocido",TRIM(K55&amp;"")&lt;&gt;"Sin confirmar",TRIM(K55&amp;"")&lt;&gt;"Por decidir",TRIM(K55&amp;"")&lt;&gt;"Por comprobar"),OR(H55="Sale",H55="Se queda"),IF(ISNUMBER(I55),AND(ABS(I55-ROUND(I55,2))&lt;0.00000001),FALSE),IF(ISNUMBER(J55),AND(ABS(J55-ROUND(J55,2))&lt;0.00000001),FALSE),NOT(OR(NOT(OR(H55="",H55="Sale",H55="Se queda",H55="Pendiente")),IF(LEN(TRIM(I55&amp;""))=0,FALSE,NOT(IF(ISNUMBER(I55),AND(ABS(I55-ROUND(I55,2))&lt;0.00000001),FALSE))),IF(LEN(TRIM(J55&amp;""))=0,FALSE,NOT(IF(ISNUMBER(J55),AND(ABS(J55-ROUND(J55,2))&lt;0.00000001),FALSE))),IF(AND(H55="Sale",ISNUMBER(J55)),J55&lt;&gt;0,FALSE)))),1,0),0)</f>
        <v>0</v>
      </c>
      <c r="P55" s="49">
        <f>IF(OR(ISERROR(C55),ISERROR(D55),ISERROR(E55),ISERROR(F55),ISERROR(G55),ISERROR(H55),ISERROR(I55),ISERROR(J55),ISERROR(K55)),2,IFERROR(IF(NOT(COUNTA(C55:K55)&gt;0),"",IF(OR(NOT(OR(H55="",H55="Sale",H55="Se queda",H55="Pendiente")),IF(LEN(TRIM(I55&amp;""))=0,FALSE,NOT(IF(ISNUMBER(I55),AND(ABS(I55-ROUND(I55,2))&lt;0.00000001),FALSE))),IF(LEN(TRIM(J55&amp;""))=0,FALSE,NOT(IF(ISNUMBER(J55),AND(ABS(J55-ROUND(J55,2))&lt;0.00000001),FALSE))),IF(AND(H55="Sale",ISNUMBER(J55)),J55&lt;&gt;0,FALSE)),2,IF(AND(O55=1,AND(AND(LEN(TRIM(F55&amp;""))&gt;0,TRIM(F55&amp;"")&lt;&gt;"Pendiente",TRIM(F55&amp;"")&lt;&gt;"Por confirmar",TRIM(F55&amp;"")&lt;&gt;"No consta",TRIM(F55&amp;"")&lt;&gt;"Desconocido",TRIM(F55&amp;"")&lt;&gt;"Sin confirmar",TRIM(F55&amp;"")&lt;&gt;"Por decidir",TRIM(F55&amp;"")&lt;&gt;"Por comprobar"),AND(LEN(TRIM(G55&amp;""))&gt;0,TRIM(G55&amp;"")&lt;&gt;"Pendiente",TRIM(G55&amp;"")&lt;&gt;"Por confirmar",TRIM(G55&amp;"")&lt;&gt;"No consta",TRIM(G55&amp;"")&lt;&gt;"Desconocido",TRIM(G55&amp;"")&lt;&gt;"Sin confirmar",TRIM(G55&amp;"")&lt;&gt;"Por decidir",TRIM(G55&amp;"")&lt;&gt;"Por comprobar"),TRIM(F55)&lt;&gt;"Pendiente",TRIM(G55)&lt;&gt;"Pendiente",TRIM(F55)&lt;&gt;"Por confirmar",TRIM(G55)&lt;&gt;"Por confirmar")),0,1))),2))</f>
      </c>
    </row>
    <row r="56" ht="70" customHeight="1">
      <c r="B56" s="39" t="n">
        <v>47</v>
      </c>
      <c r="C56" s="44"/>
      <c r="D56" s="44"/>
      <c r="E56" s="44"/>
      <c r="F56" s="44"/>
      <c r="G56" s="44"/>
      <c r="H56" s="45"/>
      <c r="I56" s="46"/>
      <c r="J56" s="46"/>
      <c r="K56" s="46"/>
      <c r="L56" s="47">
        <f>IFERROR(IF(O56=1,ROUND(J56-I56,2),""),"")</f>
      </c>
      <c r="M56" s="48">
        <f>IF(NOT(ISNUMBER(P56)),"",IF(P56=2,"ROJO",IF(P56=1,"ÁMBAR","VERDE")))</f>
      </c>
      <c r="N56" s="48">
        <f>IFERROR(IF(NOT(COUNTA(C56:K56)&gt;0),"",IF(OR(NOT(OR(H56="",H56="Sale",H56="Se queda",H56="Pendiente")),IF(LEN(TRIM(I56&amp;""))=0,FALSE,NOT(IF(ISNUMBER(I56),AND(ABS(I56-ROUND(I56,2))&lt;0.00000001),FALSE))),IF(LEN(TRIM(J56&amp;""))=0,FALSE,NOT(IF(ISNUMBER(J56),AND(ABS(J56-ROUND(J56,2))&lt;0.00000001),FALSE))),IF(AND(H56="Sale",ISNUMBER(J56)),J56&lt;&gt;0,FALSE)),"Revisamos opciones e importes; Sale exige después cero explícito. Los importes tienen dos decimales.",IF(O56=0,"Completamos antes, después, estado, importes y referencia. Lo desconocido no es cero.",IF(P56&gt;0,"La diferencia se conoce; falta concretar quién lo hace. Sigue pendiente en el total completo.","Alcance e importes registrados. Una salida no demuestra adjudicación a otro.")))),"Hay una entrada con error. Corregimos el dato antes de cerrar la comprobación.")</f>
      </c>
      <c r="O56" s="49" t="n">
        <f>IFERROR(IF(AND(AND(LEN(TRIM(C56&amp;""))&gt;0,TRIM(C56&amp;"")&lt;&gt;"Pendiente",TRIM(C56&amp;"")&lt;&gt;"Por confirmar",TRIM(C56&amp;"")&lt;&gt;"No consta",TRIM(C56&amp;"")&lt;&gt;"Desconocido",TRIM(C56&amp;"")&lt;&gt;"Sin confirmar",TRIM(C56&amp;"")&lt;&gt;"Por decidir",TRIM(C56&amp;"")&lt;&gt;"Por comprobar"),AND(LEN(TRIM(D56&amp;""))&gt;0,TRIM(D56&amp;"")&lt;&gt;"Pendiente",TRIM(D56&amp;"")&lt;&gt;"Por confirmar",TRIM(D56&amp;"")&lt;&gt;"No consta",TRIM(D56&amp;"")&lt;&gt;"Desconocido",TRIM(D56&amp;"")&lt;&gt;"Sin confirmar",TRIM(D56&amp;"")&lt;&gt;"Por decidir",TRIM(D56&amp;"")&lt;&gt;"Por comprobar"),AND(LEN(TRIM(E56&amp;""))&gt;0,TRIM(E56&amp;"")&lt;&gt;"Pendiente",TRIM(E56&amp;"")&lt;&gt;"Por confirmar",TRIM(E56&amp;"")&lt;&gt;"No consta",TRIM(E56&amp;"")&lt;&gt;"Desconocido",TRIM(E56&amp;"")&lt;&gt;"Sin confirmar",TRIM(E56&amp;"")&lt;&gt;"Por decidir",TRIM(E56&amp;"")&lt;&gt;"Por comprobar"),AND(LEN(TRIM(K56&amp;""))&gt;0,TRIM(K56&amp;"")&lt;&gt;"Pendiente",TRIM(K56&amp;"")&lt;&gt;"Por confirmar",TRIM(K56&amp;"")&lt;&gt;"No consta",TRIM(K56&amp;"")&lt;&gt;"Desconocido",TRIM(K56&amp;"")&lt;&gt;"Sin confirmar",TRIM(K56&amp;"")&lt;&gt;"Por decidir",TRIM(K56&amp;"")&lt;&gt;"Por comprobar"),OR(H56="Sale",H56="Se queda"),IF(ISNUMBER(I56),AND(ABS(I56-ROUND(I56,2))&lt;0.00000001),FALSE),IF(ISNUMBER(J56),AND(ABS(J56-ROUND(J56,2))&lt;0.00000001),FALSE),NOT(OR(NOT(OR(H56="",H56="Sale",H56="Se queda",H56="Pendiente")),IF(LEN(TRIM(I56&amp;""))=0,FALSE,NOT(IF(ISNUMBER(I56),AND(ABS(I56-ROUND(I56,2))&lt;0.00000001),FALSE))),IF(LEN(TRIM(J56&amp;""))=0,FALSE,NOT(IF(ISNUMBER(J56),AND(ABS(J56-ROUND(J56,2))&lt;0.00000001),FALSE))),IF(AND(H56="Sale",ISNUMBER(J56)),J56&lt;&gt;0,FALSE)))),1,0),0)</f>
        <v>0</v>
      </c>
      <c r="P56" s="49">
        <f>IF(OR(ISERROR(C56),ISERROR(D56),ISERROR(E56),ISERROR(F56),ISERROR(G56),ISERROR(H56),ISERROR(I56),ISERROR(J56),ISERROR(K56)),2,IFERROR(IF(NOT(COUNTA(C56:K56)&gt;0),"",IF(OR(NOT(OR(H56="",H56="Sale",H56="Se queda",H56="Pendiente")),IF(LEN(TRIM(I56&amp;""))=0,FALSE,NOT(IF(ISNUMBER(I56),AND(ABS(I56-ROUND(I56,2))&lt;0.00000001),FALSE))),IF(LEN(TRIM(J56&amp;""))=0,FALSE,NOT(IF(ISNUMBER(J56),AND(ABS(J56-ROUND(J56,2))&lt;0.00000001),FALSE))),IF(AND(H56="Sale",ISNUMBER(J56)),J56&lt;&gt;0,FALSE)),2,IF(AND(O56=1,AND(AND(LEN(TRIM(F56&amp;""))&gt;0,TRIM(F56&amp;"")&lt;&gt;"Pendiente",TRIM(F56&amp;"")&lt;&gt;"Por confirmar",TRIM(F56&amp;"")&lt;&gt;"No consta",TRIM(F56&amp;"")&lt;&gt;"Desconocido",TRIM(F56&amp;"")&lt;&gt;"Sin confirmar",TRIM(F56&amp;"")&lt;&gt;"Por decidir",TRIM(F56&amp;"")&lt;&gt;"Por comprobar"),AND(LEN(TRIM(G56&amp;""))&gt;0,TRIM(G56&amp;"")&lt;&gt;"Pendiente",TRIM(G56&amp;"")&lt;&gt;"Por confirmar",TRIM(G56&amp;"")&lt;&gt;"No consta",TRIM(G56&amp;"")&lt;&gt;"Desconocido",TRIM(G56&amp;"")&lt;&gt;"Sin confirmar",TRIM(G56&amp;"")&lt;&gt;"Por decidir",TRIM(G56&amp;"")&lt;&gt;"Por comprobar"),TRIM(F56)&lt;&gt;"Pendiente",TRIM(G56)&lt;&gt;"Pendiente",TRIM(F56)&lt;&gt;"Por confirmar",TRIM(G56)&lt;&gt;"Por confirmar")),0,1))),2))</f>
      </c>
    </row>
    <row r="57" ht="70" customHeight="1">
      <c r="B57" s="39" t="n">
        <v>48</v>
      </c>
      <c r="C57" s="44"/>
      <c r="D57" s="44"/>
      <c r="E57" s="44"/>
      <c r="F57" s="44"/>
      <c r="G57" s="44"/>
      <c r="H57" s="45"/>
      <c r="I57" s="46"/>
      <c r="J57" s="46"/>
      <c r="K57" s="46"/>
      <c r="L57" s="47">
        <f>IFERROR(IF(O57=1,ROUND(J57-I57,2),""),"")</f>
      </c>
      <c r="M57" s="48">
        <f>IF(NOT(ISNUMBER(P57)),"",IF(P57=2,"ROJO",IF(P57=1,"ÁMBAR","VERDE")))</f>
      </c>
      <c r="N57" s="48">
        <f>IFERROR(IF(NOT(COUNTA(C57:K57)&gt;0),"",IF(OR(NOT(OR(H57="",H57="Sale",H57="Se queda",H57="Pendiente")),IF(LEN(TRIM(I57&amp;""))=0,FALSE,NOT(IF(ISNUMBER(I57),AND(ABS(I57-ROUND(I57,2))&lt;0.00000001),FALSE))),IF(LEN(TRIM(J57&amp;""))=0,FALSE,NOT(IF(ISNUMBER(J57),AND(ABS(J57-ROUND(J57,2))&lt;0.00000001),FALSE))),IF(AND(H57="Sale",ISNUMBER(J57)),J57&lt;&gt;0,FALSE)),"Revisamos opciones e importes; Sale exige después cero explícito. Los importes tienen dos decimales.",IF(O57=0,"Completamos antes, después, estado, importes y referencia. Lo desconocido no es cero.",IF(P57&gt;0,"La diferencia se conoce; falta concretar quién lo hace. Sigue pendiente en el total completo.","Alcance e importes registrados. Una salida no demuestra adjudicación a otro.")))),"Hay una entrada con error. Corregimos el dato antes de cerrar la comprobación.")</f>
      </c>
      <c r="O57" s="49" t="n">
        <f>IFERROR(IF(AND(AND(LEN(TRIM(C57&amp;""))&gt;0,TRIM(C57&amp;"")&lt;&gt;"Pendiente",TRIM(C57&amp;"")&lt;&gt;"Por confirmar",TRIM(C57&amp;"")&lt;&gt;"No consta",TRIM(C57&amp;"")&lt;&gt;"Desconocido",TRIM(C57&amp;"")&lt;&gt;"Sin confirmar",TRIM(C57&amp;"")&lt;&gt;"Por decidir",TRIM(C57&amp;"")&lt;&gt;"Por comprobar"),AND(LEN(TRIM(D57&amp;""))&gt;0,TRIM(D57&amp;"")&lt;&gt;"Pendiente",TRIM(D57&amp;"")&lt;&gt;"Por confirmar",TRIM(D57&amp;"")&lt;&gt;"No consta",TRIM(D57&amp;"")&lt;&gt;"Desconocido",TRIM(D57&amp;"")&lt;&gt;"Sin confirmar",TRIM(D57&amp;"")&lt;&gt;"Por decidir",TRIM(D57&amp;"")&lt;&gt;"Por comprobar"),AND(LEN(TRIM(E57&amp;""))&gt;0,TRIM(E57&amp;"")&lt;&gt;"Pendiente",TRIM(E57&amp;"")&lt;&gt;"Por confirmar",TRIM(E57&amp;"")&lt;&gt;"No consta",TRIM(E57&amp;"")&lt;&gt;"Desconocido",TRIM(E57&amp;"")&lt;&gt;"Sin confirmar",TRIM(E57&amp;"")&lt;&gt;"Por decidir",TRIM(E57&amp;"")&lt;&gt;"Por comprobar"),AND(LEN(TRIM(K57&amp;""))&gt;0,TRIM(K57&amp;"")&lt;&gt;"Pendiente",TRIM(K57&amp;"")&lt;&gt;"Por confirmar",TRIM(K57&amp;"")&lt;&gt;"No consta",TRIM(K57&amp;"")&lt;&gt;"Desconocido",TRIM(K57&amp;"")&lt;&gt;"Sin confirmar",TRIM(K57&amp;"")&lt;&gt;"Por decidir",TRIM(K57&amp;"")&lt;&gt;"Por comprobar"),OR(H57="Sale",H57="Se queda"),IF(ISNUMBER(I57),AND(ABS(I57-ROUND(I57,2))&lt;0.00000001),FALSE),IF(ISNUMBER(J57),AND(ABS(J57-ROUND(J57,2))&lt;0.00000001),FALSE),NOT(OR(NOT(OR(H57="",H57="Sale",H57="Se queda",H57="Pendiente")),IF(LEN(TRIM(I57&amp;""))=0,FALSE,NOT(IF(ISNUMBER(I57),AND(ABS(I57-ROUND(I57,2))&lt;0.00000001),FALSE))),IF(LEN(TRIM(J57&amp;""))=0,FALSE,NOT(IF(ISNUMBER(J57),AND(ABS(J57-ROUND(J57,2))&lt;0.00000001),FALSE))),IF(AND(H57="Sale",ISNUMBER(J57)),J57&lt;&gt;0,FALSE)))),1,0),0)</f>
        <v>0</v>
      </c>
      <c r="P57" s="49">
        <f>IF(OR(ISERROR(C57),ISERROR(D57),ISERROR(E57),ISERROR(F57),ISERROR(G57),ISERROR(H57),ISERROR(I57),ISERROR(J57),ISERROR(K57)),2,IFERROR(IF(NOT(COUNTA(C57:K57)&gt;0),"",IF(OR(NOT(OR(H57="",H57="Sale",H57="Se queda",H57="Pendiente")),IF(LEN(TRIM(I57&amp;""))=0,FALSE,NOT(IF(ISNUMBER(I57),AND(ABS(I57-ROUND(I57,2))&lt;0.00000001),FALSE))),IF(LEN(TRIM(J57&amp;""))=0,FALSE,NOT(IF(ISNUMBER(J57),AND(ABS(J57-ROUND(J57,2))&lt;0.00000001),FALSE))),IF(AND(H57="Sale",ISNUMBER(J57)),J57&lt;&gt;0,FALSE)),2,IF(AND(O57=1,AND(AND(LEN(TRIM(F57&amp;""))&gt;0,TRIM(F57&amp;"")&lt;&gt;"Pendiente",TRIM(F57&amp;"")&lt;&gt;"Por confirmar",TRIM(F57&amp;"")&lt;&gt;"No consta",TRIM(F57&amp;"")&lt;&gt;"Desconocido",TRIM(F57&amp;"")&lt;&gt;"Sin confirmar",TRIM(F57&amp;"")&lt;&gt;"Por decidir",TRIM(F57&amp;"")&lt;&gt;"Por comprobar"),AND(LEN(TRIM(G57&amp;""))&gt;0,TRIM(G57&amp;"")&lt;&gt;"Pendiente",TRIM(G57&amp;"")&lt;&gt;"Por confirmar",TRIM(G57&amp;"")&lt;&gt;"No consta",TRIM(G57&amp;"")&lt;&gt;"Desconocido",TRIM(G57&amp;"")&lt;&gt;"Sin confirmar",TRIM(G57&amp;"")&lt;&gt;"Por decidir",TRIM(G57&amp;"")&lt;&gt;"Por comprobar"),TRIM(F57)&lt;&gt;"Pendiente",TRIM(G57)&lt;&gt;"Pendiente",TRIM(F57)&lt;&gt;"Por confirmar",TRIM(G57)&lt;&gt;"Por confirmar")),0,1))),2))</f>
      </c>
    </row>
    <row r="58" ht="70" customHeight="1">
      <c r="B58" s="39" t="n">
        <v>49</v>
      </c>
      <c r="C58" s="44"/>
      <c r="D58" s="44"/>
      <c r="E58" s="44"/>
      <c r="F58" s="44"/>
      <c r="G58" s="44"/>
      <c r="H58" s="45"/>
      <c r="I58" s="46"/>
      <c r="J58" s="46"/>
      <c r="K58" s="46"/>
      <c r="L58" s="47">
        <f>IFERROR(IF(O58=1,ROUND(J58-I58,2),""),"")</f>
      </c>
      <c r="M58" s="48">
        <f>IF(NOT(ISNUMBER(P58)),"",IF(P58=2,"ROJO",IF(P58=1,"ÁMBAR","VERDE")))</f>
      </c>
      <c r="N58" s="48">
        <f>IFERROR(IF(NOT(COUNTA(C58:K58)&gt;0),"",IF(OR(NOT(OR(H58="",H58="Sale",H58="Se queda",H58="Pendiente")),IF(LEN(TRIM(I58&amp;""))=0,FALSE,NOT(IF(ISNUMBER(I58),AND(ABS(I58-ROUND(I58,2))&lt;0.00000001),FALSE))),IF(LEN(TRIM(J58&amp;""))=0,FALSE,NOT(IF(ISNUMBER(J58),AND(ABS(J58-ROUND(J58,2))&lt;0.00000001),FALSE))),IF(AND(H58="Sale",ISNUMBER(J58)),J58&lt;&gt;0,FALSE)),"Revisamos opciones e importes; Sale exige después cero explícito. Los importes tienen dos decimales.",IF(O58=0,"Completamos antes, después, estado, importes y referencia. Lo desconocido no es cero.",IF(P58&gt;0,"La diferencia se conoce; falta concretar quién lo hace. Sigue pendiente en el total completo.","Alcance e importes registrados. Una salida no demuestra adjudicación a otro.")))),"Hay una entrada con error. Corregimos el dato antes de cerrar la comprobación.")</f>
      </c>
      <c r="O58" s="49" t="n">
        <f>IFERROR(IF(AND(AND(LEN(TRIM(C58&amp;""))&gt;0,TRIM(C58&amp;"")&lt;&gt;"Pendiente",TRIM(C58&amp;"")&lt;&gt;"Por confirmar",TRIM(C58&amp;"")&lt;&gt;"No consta",TRIM(C58&amp;"")&lt;&gt;"Desconocido",TRIM(C58&amp;"")&lt;&gt;"Sin confirmar",TRIM(C58&amp;"")&lt;&gt;"Por decidir",TRIM(C58&amp;"")&lt;&gt;"Por comprobar"),AND(LEN(TRIM(D58&amp;""))&gt;0,TRIM(D58&amp;"")&lt;&gt;"Pendiente",TRIM(D58&amp;"")&lt;&gt;"Por confirmar",TRIM(D58&amp;"")&lt;&gt;"No consta",TRIM(D58&amp;"")&lt;&gt;"Desconocido",TRIM(D58&amp;"")&lt;&gt;"Sin confirmar",TRIM(D58&amp;"")&lt;&gt;"Por decidir",TRIM(D58&amp;"")&lt;&gt;"Por comprobar"),AND(LEN(TRIM(E58&amp;""))&gt;0,TRIM(E58&amp;"")&lt;&gt;"Pendiente",TRIM(E58&amp;"")&lt;&gt;"Por confirmar",TRIM(E58&amp;"")&lt;&gt;"No consta",TRIM(E58&amp;"")&lt;&gt;"Desconocido",TRIM(E58&amp;"")&lt;&gt;"Sin confirmar",TRIM(E58&amp;"")&lt;&gt;"Por decidir",TRIM(E58&amp;"")&lt;&gt;"Por comprobar"),AND(LEN(TRIM(K58&amp;""))&gt;0,TRIM(K58&amp;"")&lt;&gt;"Pendiente",TRIM(K58&amp;"")&lt;&gt;"Por confirmar",TRIM(K58&amp;"")&lt;&gt;"No consta",TRIM(K58&amp;"")&lt;&gt;"Desconocido",TRIM(K58&amp;"")&lt;&gt;"Sin confirmar",TRIM(K58&amp;"")&lt;&gt;"Por decidir",TRIM(K58&amp;"")&lt;&gt;"Por comprobar"),OR(H58="Sale",H58="Se queda"),IF(ISNUMBER(I58),AND(ABS(I58-ROUND(I58,2))&lt;0.00000001),FALSE),IF(ISNUMBER(J58),AND(ABS(J58-ROUND(J58,2))&lt;0.00000001),FALSE),NOT(OR(NOT(OR(H58="",H58="Sale",H58="Se queda",H58="Pendiente")),IF(LEN(TRIM(I58&amp;""))=0,FALSE,NOT(IF(ISNUMBER(I58),AND(ABS(I58-ROUND(I58,2))&lt;0.00000001),FALSE))),IF(LEN(TRIM(J58&amp;""))=0,FALSE,NOT(IF(ISNUMBER(J58),AND(ABS(J58-ROUND(J58,2))&lt;0.00000001),FALSE))),IF(AND(H58="Sale",ISNUMBER(J58)),J58&lt;&gt;0,FALSE)))),1,0),0)</f>
        <v>0</v>
      </c>
      <c r="P58" s="49">
        <f>IF(OR(ISERROR(C58),ISERROR(D58),ISERROR(E58),ISERROR(F58),ISERROR(G58),ISERROR(H58),ISERROR(I58),ISERROR(J58),ISERROR(K58)),2,IFERROR(IF(NOT(COUNTA(C58:K58)&gt;0),"",IF(OR(NOT(OR(H58="",H58="Sale",H58="Se queda",H58="Pendiente")),IF(LEN(TRIM(I58&amp;""))=0,FALSE,NOT(IF(ISNUMBER(I58),AND(ABS(I58-ROUND(I58,2))&lt;0.00000001),FALSE))),IF(LEN(TRIM(J58&amp;""))=0,FALSE,NOT(IF(ISNUMBER(J58),AND(ABS(J58-ROUND(J58,2))&lt;0.00000001),FALSE))),IF(AND(H58="Sale",ISNUMBER(J58)),J58&lt;&gt;0,FALSE)),2,IF(AND(O58=1,AND(AND(LEN(TRIM(F58&amp;""))&gt;0,TRIM(F58&amp;"")&lt;&gt;"Pendiente",TRIM(F58&amp;"")&lt;&gt;"Por confirmar",TRIM(F58&amp;"")&lt;&gt;"No consta",TRIM(F58&amp;"")&lt;&gt;"Desconocido",TRIM(F58&amp;"")&lt;&gt;"Sin confirmar",TRIM(F58&amp;"")&lt;&gt;"Por decidir",TRIM(F58&amp;"")&lt;&gt;"Por comprobar"),AND(LEN(TRIM(G58&amp;""))&gt;0,TRIM(G58&amp;"")&lt;&gt;"Pendiente",TRIM(G58&amp;"")&lt;&gt;"Por confirmar",TRIM(G58&amp;"")&lt;&gt;"No consta",TRIM(G58&amp;"")&lt;&gt;"Desconocido",TRIM(G58&amp;"")&lt;&gt;"Sin confirmar",TRIM(G58&amp;"")&lt;&gt;"Por decidir",TRIM(G58&amp;"")&lt;&gt;"Por comprobar"),TRIM(F58)&lt;&gt;"Pendiente",TRIM(G58)&lt;&gt;"Pendiente",TRIM(F58)&lt;&gt;"Por confirmar",TRIM(G58)&lt;&gt;"Por confirmar")),0,1))),2))</f>
      </c>
    </row>
    <row r="59" ht="70" customHeight="1">
      <c r="B59" s="39" t="n">
        <v>50</v>
      </c>
      <c r="C59" s="44"/>
      <c r="D59" s="44"/>
      <c r="E59" s="44"/>
      <c r="F59" s="44"/>
      <c r="G59" s="44"/>
      <c r="H59" s="45"/>
      <c r="I59" s="46"/>
      <c r="J59" s="46"/>
      <c r="K59" s="46"/>
      <c r="L59" s="47">
        <f>IFERROR(IF(O59=1,ROUND(J59-I59,2),""),"")</f>
      </c>
      <c r="M59" s="48">
        <f>IF(NOT(ISNUMBER(P59)),"",IF(P59=2,"ROJO",IF(P59=1,"ÁMBAR","VERDE")))</f>
      </c>
      <c r="N59" s="48">
        <f>IFERROR(IF(NOT(COUNTA(C59:K59)&gt;0),"",IF(OR(NOT(OR(H59="",H59="Sale",H59="Se queda",H59="Pendiente")),IF(LEN(TRIM(I59&amp;""))=0,FALSE,NOT(IF(ISNUMBER(I59),AND(ABS(I59-ROUND(I59,2))&lt;0.00000001),FALSE))),IF(LEN(TRIM(J59&amp;""))=0,FALSE,NOT(IF(ISNUMBER(J59),AND(ABS(J59-ROUND(J59,2))&lt;0.00000001),FALSE))),IF(AND(H59="Sale",ISNUMBER(J59)),J59&lt;&gt;0,FALSE)),"Revisamos opciones e importes; Sale exige después cero explícito. Los importes tienen dos decimales.",IF(O59=0,"Completamos antes, después, estado, importes y referencia. Lo desconocido no es cero.",IF(P59&gt;0,"La diferencia se conoce; falta concretar quién lo hace. Sigue pendiente en el total completo.","Alcance e importes registrados. Una salida no demuestra adjudicación a otro.")))),"Hay una entrada con error. Corregimos el dato antes de cerrar la comprobación.")</f>
      </c>
      <c r="O59" s="49" t="n">
        <f>IFERROR(IF(AND(AND(LEN(TRIM(C59&amp;""))&gt;0,TRIM(C59&amp;"")&lt;&gt;"Pendiente",TRIM(C59&amp;"")&lt;&gt;"Por confirmar",TRIM(C59&amp;"")&lt;&gt;"No consta",TRIM(C59&amp;"")&lt;&gt;"Desconocido",TRIM(C59&amp;"")&lt;&gt;"Sin confirmar",TRIM(C59&amp;"")&lt;&gt;"Por decidir",TRIM(C59&amp;"")&lt;&gt;"Por comprobar"),AND(LEN(TRIM(D59&amp;""))&gt;0,TRIM(D59&amp;"")&lt;&gt;"Pendiente",TRIM(D59&amp;"")&lt;&gt;"Por confirmar",TRIM(D59&amp;"")&lt;&gt;"No consta",TRIM(D59&amp;"")&lt;&gt;"Desconocido",TRIM(D59&amp;"")&lt;&gt;"Sin confirmar",TRIM(D59&amp;"")&lt;&gt;"Por decidir",TRIM(D59&amp;"")&lt;&gt;"Por comprobar"),AND(LEN(TRIM(E59&amp;""))&gt;0,TRIM(E59&amp;"")&lt;&gt;"Pendiente",TRIM(E59&amp;"")&lt;&gt;"Por confirmar",TRIM(E59&amp;"")&lt;&gt;"No consta",TRIM(E59&amp;"")&lt;&gt;"Desconocido",TRIM(E59&amp;"")&lt;&gt;"Sin confirmar",TRIM(E59&amp;"")&lt;&gt;"Por decidir",TRIM(E59&amp;"")&lt;&gt;"Por comprobar"),AND(LEN(TRIM(K59&amp;""))&gt;0,TRIM(K59&amp;"")&lt;&gt;"Pendiente",TRIM(K59&amp;"")&lt;&gt;"Por confirmar",TRIM(K59&amp;"")&lt;&gt;"No consta",TRIM(K59&amp;"")&lt;&gt;"Desconocido",TRIM(K59&amp;"")&lt;&gt;"Sin confirmar",TRIM(K59&amp;"")&lt;&gt;"Por decidir",TRIM(K59&amp;"")&lt;&gt;"Por comprobar"),OR(H59="Sale",H59="Se queda"),IF(ISNUMBER(I59),AND(ABS(I59-ROUND(I59,2))&lt;0.00000001),FALSE),IF(ISNUMBER(J59),AND(ABS(J59-ROUND(J59,2))&lt;0.00000001),FALSE),NOT(OR(NOT(OR(H59="",H59="Sale",H59="Se queda",H59="Pendiente")),IF(LEN(TRIM(I59&amp;""))=0,FALSE,NOT(IF(ISNUMBER(I59),AND(ABS(I59-ROUND(I59,2))&lt;0.00000001),FALSE))),IF(LEN(TRIM(J59&amp;""))=0,FALSE,NOT(IF(ISNUMBER(J59),AND(ABS(J59-ROUND(J59,2))&lt;0.00000001),FALSE))),IF(AND(H59="Sale",ISNUMBER(J59)),J59&lt;&gt;0,FALSE)))),1,0),0)</f>
        <v>0</v>
      </c>
      <c r="P59" s="49">
        <f>IF(OR(ISERROR(C59),ISERROR(D59),ISERROR(E59),ISERROR(F59),ISERROR(G59),ISERROR(H59),ISERROR(I59),ISERROR(J59),ISERROR(K59)),2,IFERROR(IF(NOT(COUNTA(C59:K59)&gt;0),"",IF(OR(NOT(OR(H59="",H59="Sale",H59="Se queda",H59="Pendiente")),IF(LEN(TRIM(I59&amp;""))=0,FALSE,NOT(IF(ISNUMBER(I59),AND(ABS(I59-ROUND(I59,2))&lt;0.00000001),FALSE))),IF(LEN(TRIM(J59&amp;""))=0,FALSE,NOT(IF(ISNUMBER(J59),AND(ABS(J59-ROUND(J59,2))&lt;0.00000001),FALSE))),IF(AND(H59="Sale",ISNUMBER(J59)),J59&lt;&gt;0,FALSE)),2,IF(AND(O59=1,AND(AND(LEN(TRIM(F59&amp;""))&gt;0,TRIM(F59&amp;"")&lt;&gt;"Pendiente",TRIM(F59&amp;"")&lt;&gt;"Por confirmar",TRIM(F59&amp;"")&lt;&gt;"No consta",TRIM(F59&amp;"")&lt;&gt;"Desconocido",TRIM(F59&amp;"")&lt;&gt;"Sin confirmar",TRIM(F59&amp;"")&lt;&gt;"Por decidir",TRIM(F59&amp;"")&lt;&gt;"Por comprobar"),AND(LEN(TRIM(G59&amp;""))&gt;0,TRIM(G59&amp;"")&lt;&gt;"Pendiente",TRIM(G59&amp;"")&lt;&gt;"Por confirmar",TRIM(G59&amp;"")&lt;&gt;"No consta",TRIM(G59&amp;"")&lt;&gt;"Desconocido",TRIM(G59&amp;"")&lt;&gt;"Sin confirmar",TRIM(G59&amp;"")&lt;&gt;"Por decidir",TRIM(G59&amp;"")&lt;&gt;"Por comprobar"),TRIM(F59)&lt;&gt;"Pendiente",TRIM(G59)&lt;&gt;"Pendiente",TRIM(F59)&lt;&gt;"Por confirmar",TRIM(G59)&lt;&gt;"Por confirmar")),0,1))),2))</f>
      </c>
    </row>
    <row r="60" ht="70" customHeight="1">
      <c r="B60" s="39" t="n">
        <v>51</v>
      </c>
      <c r="C60" s="44"/>
      <c r="D60" s="44"/>
      <c r="E60" s="44"/>
      <c r="F60" s="44"/>
      <c r="G60" s="44"/>
      <c r="H60" s="45"/>
      <c r="I60" s="46"/>
      <c r="J60" s="46"/>
      <c r="K60" s="46"/>
      <c r="L60" s="47">
        <f>IFERROR(IF(O60=1,ROUND(J60-I60,2),""),"")</f>
      </c>
      <c r="M60" s="48">
        <f>IF(NOT(ISNUMBER(P60)),"",IF(P60=2,"ROJO",IF(P60=1,"ÁMBAR","VERDE")))</f>
      </c>
      <c r="N60" s="48">
        <f>IFERROR(IF(NOT(COUNTA(C60:K60)&gt;0),"",IF(OR(NOT(OR(H60="",H60="Sale",H60="Se queda",H60="Pendiente")),IF(LEN(TRIM(I60&amp;""))=0,FALSE,NOT(IF(ISNUMBER(I60),AND(ABS(I60-ROUND(I60,2))&lt;0.00000001),FALSE))),IF(LEN(TRIM(J60&amp;""))=0,FALSE,NOT(IF(ISNUMBER(J60),AND(ABS(J60-ROUND(J60,2))&lt;0.00000001),FALSE))),IF(AND(H60="Sale",ISNUMBER(J60)),J60&lt;&gt;0,FALSE)),"Revisamos opciones e importes; Sale exige después cero explícito. Los importes tienen dos decimales.",IF(O60=0,"Completamos antes, después, estado, importes y referencia. Lo desconocido no es cero.",IF(P60&gt;0,"La diferencia se conoce; falta concretar quién lo hace. Sigue pendiente en el total completo.","Alcance e importes registrados. Una salida no demuestra adjudicación a otro.")))),"Hay una entrada con error. Corregimos el dato antes de cerrar la comprobación.")</f>
      </c>
      <c r="O60" s="49" t="n">
        <f>IFERROR(IF(AND(AND(LEN(TRIM(C60&amp;""))&gt;0,TRIM(C60&amp;"")&lt;&gt;"Pendiente",TRIM(C60&amp;"")&lt;&gt;"Por confirmar",TRIM(C60&amp;"")&lt;&gt;"No consta",TRIM(C60&amp;"")&lt;&gt;"Desconocido",TRIM(C60&amp;"")&lt;&gt;"Sin confirmar",TRIM(C60&amp;"")&lt;&gt;"Por decidir",TRIM(C60&amp;"")&lt;&gt;"Por comprobar"),AND(LEN(TRIM(D60&amp;""))&gt;0,TRIM(D60&amp;"")&lt;&gt;"Pendiente",TRIM(D60&amp;"")&lt;&gt;"Por confirmar",TRIM(D60&amp;"")&lt;&gt;"No consta",TRIM(D60&amp;"")&lt;&gt;"Desconocido",TRIM(D60&amp;"")&lt;&gt;"Sin confirmar",TRIM(D60&amp;"")&lt;&gt;"Por decidir",TRIM(D60&amp;"")&lt;&gt;"Por comprobar"),AND(LEN(TRIM(E60&amp;""))&gt;0,TRIM(E60&amp;"")&lt;&gt;"Pendiente",TRIM(E60&amp;"")&lt;&gt;"Por confirmar",TRIM(E60&amp;"")&lt;&gt;"No consta",TRIM(E60&amp;"")&lt;&gt;"Desconocido",TRIM(E60&amp;"")&lt;&gt;"Sin confirmar",TRIM(E60&amp;"")&lt;&gt;"Por decidir",TRIM(E60&amp;"")&lt;&gt;"Por comprobar"),AND(LEN(TRIM(K60&amp;""))&gt;0,TRIM(K60&amp;"")&lt;&gt;"Pendiente",TRIM(K60&amp;"")&lt;&gt;"Por confirmar",TRIM(K60&amp;"")&lt;&gt;"No consta",TRIM(K60&amp;"")&lt;&gt;"Desconocido",TRIM(K60&amp;"")&lt;&gt;"Sin confirmar",TRIM(K60&amp;"")&lt;&gt;"Por decidir",TRIM(K60&amp;"")&lt;&gt;"Por comprobar"),OR(H60="Sale",H60="Se queda"),IF(ISNUMBER(I60),AND(ABS(I60-ROUND(I60,2))&lt;0.00000001),FALSE),IF(ISNUMBER(J60),AND(ABS(J60-ROUND(J60,2))&lt;0.00000001),FALSE),NOT(OR(NOT(OR(H60="",H60="Sale",H60="Se queda",H60="Pendiente")),IF(LEN(TRIM(I60&amp;""))=0,FALSE,NOT(IF(ISNUMBER(I60),AND(ABS(I60-ROUND(I60,2))&lt;0.00000001),FALSE))),IF(LEN(TRIM(J60&amp;""))=0,FALSE,NOT(IF(ISNUMBER(J60),AND(ABS(J60-ROUND(J60,2))&lt;0.00000001),FALSE))),IF(AND(H60="Sale",ISNUMBER(J60)),J60&lt;&gt;0,FALSE)))),1,0),0)</f>
        <v>0</v>
      </c>
      <c r="P60" s="49">
        <f>IF(OR(ISERROR(C60),ISERROR(D60),ISERROR(E60),ISERROR(F60),ISERROR(G60),ISERROR(H60),ISERROR(I60),ISERROR(J60),ISERROR(K60)),2,IFERROR(IF(NOT(COUNTA(C60:K60)&gt;0),"",IF(OR(NOT(OR(H60="",H60="Sale",H60="Se queda",H60="Pendiente")),IF(LEN(TRIM(I60&amp;""))=0,FALSE,NOT(IF(ISNUMBER(I60),AND(ABS(I60-ROUND(I60,2))&lt;0.00000001),FALSE))),IF(LEN(TRIM(J60&amp;""))=0,FALSE,NOT(IF(ISNUMBER(J60),AND(ABS(J60-ROUND(J60,2))&lt;0.00000001),FALSE))),IF(AND(H60="Sale",ISNUMBER(J60)),J60&lt;&gt;0,FALSE)),2,IF(AND(O60=1,AND(AND(LEN(TRIM(F60&amp;""))&gt;0,TRIM(F60&amp;"")&lt;&gt;"Pendiente",TRIM(F60&amp;"")&lt;&gt;"Por confirmar",TRIM(F60&amp;"")&lt;&gt;"No consta",TRIM(F60&amp;"")&lt;&gt;"Desconocido",TRIM(F60&amp;"")&lt;&gt;"Sin confirmar",TRIM(F60&amp;"")&lt;&gt;"Por decidir",TRIM(F60&amp;"")&lt;&gt;"Por comprobar"),AND(LEN(TRIM(G60&amp;""))&gt;0,TRIM(G60&amp;"")&lt;&gt;"Pendiente",TRIM(G60&amp;"")&lt;&gt;"Por confirmar",TRIM(G60&amp;"")&lt;&gt;"No consta",TRIM(G60&amp;"")&lt;&gt;"Desconocido",TRIM(G60&amp;"")&lt;&gt;"Sin confirmar",TRIM(G60&amp;"")&lt;&gt;"Por decidir",TRIM(G60&amp;"")&lt;&gt;"Por comprobar"),TRIM(F60)&lt;&gt;"Pendiente",TRIM(G60)&lt;&gt;"Pendiente",TRIM(F60)&lt;&gt;"Por confirmar",TRIM(G60)&lt;&gt;"Por confirmar")),0,1))),2))</f>
      </c>
    </row>
    <row r="61" ht="70" customHeight="1">
      <c r="B61" s="39" t="n">
        <v>52</v>
      </c>
      <c r="C61" s="44"/>
      <c r="D61" s="44"/>
      <c r="E61" s="44"/>
      <c r="F61" s="44"/>
      <c r="G61" s="44"/>
      <c r="H61" s="45"/>
      <c r="I61" s="46"/>
      <c r="J61" s="46"/>
      <c r="K61" s="46"/>
      <c r="L61" s="47">
        <f>IFERROR(IF(O61=1,ROUND(J61-I61,2),""),"")</f>
      </c>
      <c r="M61" s="48">
        <f>IF(NOT(ISNUMBER(P61)),"",IF(P61=2,"ROJO",IF(P61=1,"ÁMBAR","VERDE")))</f>
      </c>
      <c r="N61" s="48">
        <f>IFERROR(IF(NOT(COUNTA(C61:K61)&gt;0),"",IF(OR(NOT(OR(H61="",H61="Sale",H61="Se queda",H61="Pendiente")),IF(LEN(TRIM(I61&amp;""))=0,FALSE,NOT(IF(ISNUMBER(I61),AND(ABS(I61-ROUND(I61,2))&lt;0.00000001),FALSE))),IF(LEN(TRIM(J61&amp;""))=0,FALSE,NOT(IF(ISNUMBER(J61),AND(ABS(J61-ROUND(J61,2))&lt;0.00000001),FALSE))),IF(AND(H61="Sale",ISNUMBER(J61)),J61&lt;&gt;0,FALSE)),"Revisamos opciones e importes; Sale exige después cero explícito. Los importes tienen dos decimales.",IF(O61=0,"Completamos antes, después, estado, importes y referencia. Lo desconocido no es cero.",IF(P61&gt;0,"La diferencia se conoce; falta concretar quién lo hace. Sigue pendiente en el total completo.","Alcance e importes registrados. Una salida no demuestra adjudicación a otro.")))),"Hay una entrada con error. Corregimos el dato antes de cerrar la comprobación.")</f>
      </c>
      <c r="O61" s="49" t="n">
        <f>IFERROR(IF(AND(AND(LEN(TRIM(C61&amp;""))&gt;0,TRIM(C61&amp;"")&lt;&gt;"Pendiente",TRIM(C61&amp;"")&lt;&gt;"Por confirmar",TRIM(C61&amp;"")&lt;&gt;"No consta",TRIM(C61&amp;"")&lt;&gt;"Desconocido",TRIM(C61&amp;"")&lt;&gt;"Sin confirmar",TRIM(C61&amp;"")&lt;&gt;"Por decidir",TRIM(C61&amp;"")&lt;&gt;"Por comprobar"),AND(LEN(TRIM(D61&amp;""))&gt;0,TRIM(D61&amp;"")&lt;&gt;"Pendiente",TRIM(D61&amp;"")&lt;&gt;"Por confirmar",TRIM(D61&amp;"")&lt;&gt;"No consta",TRIM(D61&amp;"")&lt;&gt;"Desconocido",TRIM(D61&amp;"")&lt;&gt;"Sin confirmar",TRIM(D61&amp;"")&lt;&gt;"Por decidir",TRIM(D61&amp;"")&lt;&gt;"Por comprobar"),AND(LEN(TRIM(E61&amp;""))&gt;0,TRIM(E61&amp;"")&lt;&gt;"Pendiente",TRIM(E61&amp;"")&lt;&gt;"Por confirmar",TRIM(E61&amp;"")&lt;&gt;"No consta",TRIM(E61&amp;"")&lt;&gt;"Desconocido",TRIM(E61&amp;"")&lt;&gt;"Sin confirmar",TRIM(E61&amp;"")&lt;&gt;"Por decidir",TRIM(E61&amp;"")&lt;&gt;"Por comprobar"),AND(LEN(TRIM(K61&amp;""))&gt;0,TRIM(K61&amp;"")&lt;&gt;"Pendiente",TRIM(K61&amp;"")&lt;&gt;"Por confirmar",TRIM(K61&amp;"")&lt;&gt;"No consta",TRIM(K61&amp;"")&lt;&gt;"Desconocido",TRIM(K61&amp;"")&lt;&gt;"Sin confirmar",TRIM(K61&amp;"")&lt;&gt;"Por decidir",TRIM(K61&amp;"")&lt;&gt;"Por comprobar"),OR(H61="Sale",H61="Se queda"),IF(ISNUMBER(I61),AND(ABS(I61-ROUND(I61,2))&lt;0.00000001),FALSE),IF(ISNUMBER(J61),AND(ABS(J61-ROUND(J61,2))&lt;0.00000001),FALSE),NOT(OR(NOT(OR(H61="",H61="Sale",H61="Se queda",H61="Pendiente")),IF(LEN(TRIM(I61&amp;""))=0,FALSE,NOT(IF(ISNUMBER(I61),AND(ABS(I61-ROUND(I61,2))&lt;0.00000001),FALSE))),IF(LEN(TRIM(J61&amp;""))=0,FALSE,NOT(IF(ISNUMBER(J61),AND(ABS(J61-ROUND(J61,2))&lt;0.00000001),FALSE))),IF(AND(H61="Sale",ISNUMBER(J61)),J61&lt;&gt;0,FALSE)))),1,0),0)</f>
        <v>0</v>
      </c>
      <c r="P61" s="49">
        <f>IF(OR(ISERROR(C61),ISERROR(D61),ISERROR(E61),ISERROR(F61),ISERROR(G61),ISERROR(H61),ISERROR(I61),ISERROR(J61),ISERROR(K61)),2,IFERROR(IF(NOT(COUNTA(C61:K61)&gt;0),"",IF(OR(NOT(OR(H61="",H61="Sale",H61="Se queda",H61="Pendiente")),IF(LEN(TRIM(I61&amp;""))=0,FALSE,NOT(IF(ISNUMBER(I61),AND(ABS(I61-ROUND(I61,2))&lt;0.00000001),FALSE))),IF(LEN(TRIM(J61&amp;""))=0,FALSE,NOT(IF(ISNUMBER(J61),AND(ABS(J61-ROUND(J61,2))&lt;0.00000001),FALSE))),IF(AND(H61="Sale",ISNUMBER(J61)),J61&lt;&gt;0,FALSE)),2,IF(AND(O61=1,AND(AND(LEN(TRIM(F61&amp;""))&gt;0,TRIM(F61&amp;"")&lt;&gt;"Pendiente",TRIM(F61&amp;"")&lt;&gt;"Por confirmar",TRIM(F61&amp;"")&lt;&gt;"No consta",TRIM(F61&amp;"")&lt;&gt;"Desconocido",TRIM(F61&amp;"")&lt;&gt;"Sin confirmar",TRIM(F61&amp;"")&lt;&gt;"Por decidir",TRIM(F61&amp;"")&lt;&gt;"Por comprobar"),AND(LEN(TRIM(G61&amp;""))&gt;0,TRIM(G61&amp;"")&lt;&gt;"Pendiente",TRIM(G61&amp;"")&lt;&gt;"Por confirmar",TRIM(G61&amp;"")&lt;&gt;"No consta",TRIM(G61&amp;"")&lt;&gt;"Desconocido",TRIM(G61&amp;"")&lt;&gt;"Sin confirmar",TRIM(G61&amp;"")&lt;&gt;"Por decidir",TRIM(G61&amp;"")&lt;&gt;"Por comprobar"),TRIM(F61)&lt;&gt;"Pendiente",TRIM(G61)&lt;&gt;"Pendiente",TRIM(F61)&lt;&gt;"Por confirmar",TRIM(G61)&lt;&gt;"Por confirmar")),0,1))),2))</f>
      </c>
    </row>
    <row r="62" ht="70" customHeight="1">
      <c r="B62" s="39" t="n">
        <v>53</v>
      </c>
      <c r="C62" s="44"/>
      <c r="D62" s="44"/>
      <c r="E62" s="44"/>
      <c r="F62" s="44"/>
      <c r="G62" s="44"/>
      <c r="H62" s="45"/>
      <c r="I62" s="46"/>
      <c r="J62" s="46"/>
      <c r="K62" s="46"/>
      <c r="L62" s="47">
        <f>IFERROR(IF(O62=1,ROUND(J62-I62,2),""),"")</f>
      </c>
      <c r="M62" s="48">
        <f>IF(NOT(ISNUMBER(P62)),"",IF(P62=2,"ROJO",IF(P62=1,"ÁMBAR","VERDE")))</f>
      </c>
      <c r="N62" s="48">
        <f>IFERROR(IF(NOT(COUNTA(C62:K62)&gt;0),"",IF(OR(NOT(OR(H62="",H62="Sale",H62="Se queda",H62="Pendiente")),IF(LEN(TRIM(I62&amp;""))=0,FALSE,NOT(IF(ISNUMBER(I62),AND(ABS(I62-ROUND(I62,2))&lt;0.00000001),FALSE))),IF(LEN(TRIM(J62&amp;""))=0,FALSE,NOT(IF(ISNUMBER(J62),AND(ABS(J62-ROUND(J62,2))&lt;0.00000001),FALSE))),IF(AND(H62="Sale",ISNUMBER(J62)),J62&lt;&gt;0,FALSE)),"Revisamos opciones e importes; Sale exige después cero explícito. Los importes tienen dos decimales.",IF(O62=0,"Completamos antes, después, estado, importes y referencia. Lo desconocido no es cero.",IF(P62&gt;0,"La diferencia se conoce; falta concretar quién lo hace. Sigue pendiente en el total completo.","Alcance e importes registrados. Una salida no demuestra adjudicación a otro.")))),"Hay una entrada con error. Corregimos el dato antes de cerrar la comprobación.")</f>
      </c>
      <c r="O62" s="49" t="n">
        <f>IFERROR(IF(AND(AND(LEN(TRIM(C62&amp;""))&gt;0,TRIM(C62&amp;"")&lt;&gt;"Pendiente",TRIM(C62&amp;"")&lt;&gt;"Por confirmar",TRIM(C62&amp;"")&lt;&gt;"No consta",TRIM(C62&amp;"")&lt;&gt;"Desconocido",TRIM(C62&amp;"")&lt;&gt;"Sin confirmar",TRIM(C62&amp;"")&lt;&gt;"Por decidir",TRIM(C62&amp;"")&lt;&gt;"Por comprobar"),AND(LEN(TRIM(D62&amp;""))&gt;0,TRIM(D62&amp;"")&lt;&gt;"Pendiente",TRIM(D62&amp;"")&lt;&gt;"Por confirmar",TRIM(D62&amp;"")&lt;&gt;"No consta",TRIM(D62&amp;"")&lt;&gt;"Desconocido",TRIM(D62&amp;"")&lt;&gt;"Sin confirmar",TRIM(D62&amp;"")&lt;&gt;"Por decidir",TRIM(D62&amp;"")&lt;&gt;"Por comprobar"),AND(LEN(TRIM(E62&amp;""))&gt;0,TRIM(E62&amp;"")&lt;&gt;"Pendiente",TRIM(E62&amp;"")&lt;&gt;"Por confirmar",TRIM(E62&amp;"")&lt;&gt;"No consta",TRIM(E62&amp;"")&lt;&gt;"Desconocido",TRIM(E62&amp;"")&lt;&gt;"Sin confirmar",TRIM(E62&amp;"")&lt;&gt;"Por decidir",TRIM(E62&amp;"")&lt;&gt;"Por comprobar"),AND(LEN(TRIM(K62&amp;""))&gt;0,TRIM(K62&amp;"")&lt;&gt;"Pendiente",TRIM(K62&amp;"")&lt;&gt;"Por confirmar",TRIM(K62&amp;"")&lt;&gt;"No consta",TRIM(K62&amp;"")&lt;&gt;"Desconocido",TRIM(K62&amp;"")&lt;&gt;"Sin confirmar",TRIM(K62&amp;"")&lt;&gt;"Por decidir",TRIM(K62&amp;"")&lt;&gt;"Por comprobar"),OR(H62="Sale",H62="Se queda"),IF(ISNUMBER(I62),AND(ABS(I62-ROUND(I62,2))&lt;0.00000001),FALSE),IF(ISNUMBER(J62),AND(ABS(J62-ROUND(J62,2))&lt;0.00000001),FALSE),NOT(OR(NOT(OR(H62="",H62="Sale",H62="Se queda",H62="Pendiente")),IF(LEN(TRIM(I62&amp;""))=0,FALSE,NOT(IF(ISNUMBER(I62),AND(ABS(I62-ROUND(I62,2))&lt;0.00000001),FALSE))),IF(LEN(TRIM(J62&amp;""))=0,FALSE,NOT(IF(ISNUMBER(J62),AND(ABS(J62-ROUND(J62,2))&lt;0.00000001),FALSE))),IF(AND(H62="Sale",ISNUMBER(J62)),J62&lt;&gt;0,FALSE)))),1,0),0)</f>
        <v>0</v>
      </c>
      <c r="P62" s="49">
        <f>IF(OR(ISERROR(C62),ISERROR(D62),ISERROR(E62),ISERROR(F62),ISERROR(G62),ISERROR(H62),ISERROR(I62),ISERROR(J62),ISERROR(K62)),2,IFERROR(IF(NOT(COUNTA(C62:K62)&gt;0),"",IF(OR(NOT(OR(H62="",H62="Sale",H62="Se queda",H62="Pendiente")),IF(LEN(TRIM(I62&amp;""))=0,FALSE,NOT(IF(ISNUMBER(I62),AND(ABS(I62-ROUND(I62,2))&lt;0.00000001),FALSE))),IF(LEN(TRIM(J62&amp;""))=0,FALSE,NOT(IF(ISNUMBER(J62),AND(ABS(J62-ROUND(J62,2))&lt;0.00000001),FALSE))),IF(AND(H62="Sale",ISNUMBER(J62)),J62&lt;&gt;0,FALSE)),2,IF(AND(O62=1,AND(AND(LEN(TRIM(F62&amp;""))&gt;0,TRIM(F62&amp;"")&lt;&gt;"Pendiente",TRIM(F62&amp;"")&lt;&gt;"Por confirmar",TRIM(F62&amp;"")&lt;&gt;"No consta",TRIM(F62&amp;"")&lt;&gt;"Desconocido",TRIM(F62&amp;"")&lt;&gt;"Sin confirmar",TRIM(F62&amp;"")&lt;&gt;"Por decidir",TRIM(F62&amp;"")&lt;&gt;"Por comprobar"),AND(LEN(TRIM(G62&amp;""))&gt;0,TRIM(G62&amp;"")&lt;&gt;"Pendiente",TRIM(G62&amp;"")&lt;&gt;"Por confirmar",TRIM(G62&amp;"")&lt;&gt;"No consta",TRIM(G62&amp;"")&lt;&gt;"Desconocido",TRIM(G62&amp;"")&lt;&gt;"Sin confirmar",TRIM(G62&amp;"")&lt;&gt;"Por decidir",TRIM(G62&amp;"")&lt;&gt;"Por comprobar"),TRIM(F62)&lt;&gt;"Pendiente",TRIM(G62)&lt;&gt;"Pendiente",TRIM(F62)&lt;&gt;"Por confirmar",TRIM(G62)&lt;&gt;"Por confirmar")),0,1))),2))</f>
      </c>
    </row>
    <row r="63" ht="70" customHeight="1">
      <c r="B63" s="39" t="n">
        <v>54</v>
      </c>
      <c r="C63" s="44"/>
      <c r="D63" s="44"/>
      <c r="E63" s="44"/>
      <c r="F63" s="44"/>
      <c r="G63" s="44"/>
      <c r="H63" s="45"/>
      <c r="I63" s="46"/>
      <c r="J63" s="46"/>
      <c r="K63" s="46"/>
      <c r="L63" s="47">
        <f>IFERROR(IF(O63=1,ROUND(J63-I63,2),""),"")</f>
      </c>
      <c r="M63" s="48">
        <f>IF(NOT(ISNUMBER(P63)),"",IF(P63=2,"ROJO",IF(P63=1,"ÁMBAR","VERDE")))</f>
      </c>
      <c r="N63" s="48">
        <f>IFERROR(IF(NOT(COUNTA(C63:K63)&gt;0),"",IF(OR(NOT(OR(H63="",H63="Sale",H63="Se queda",H63="Pendiente")),IF(LEN(TRIM(I63&amp;""))=0,FALSE,NOT(IF(ISNUMBER(I63),AND(ABS(I63-ROUND(I63,2))&lt;0.00000001),FALSE))),IF(LEN(TRIM(J63&amp;""))=0,FALSE,NOT(IF(ISNUMBER(J63),AND(ABS(J63-ROUND(J63,2))&lt;0.00000001),FALSE))),IF(AND(H63="Sale",ISNUMBER(J63)),J63&lt;&gt;0,FALSE)),"Revisamos opciones e importes; Sale exige después cero explícito. Los importes tienen dos decimales.",IF(O63=0,"Completamos antes, después, estado, importes y referencia. Lo desconocido no es cero.",IF(P63&gt;0,"La diferencia se conoce; falta concretar quién lo hace. Sigue pendiente en el total completo.","Alcance e importes registrados. Una salida no demuestra adjudicación a otro.")))),"Hay una entrada con error. Corregimos el dato antes de cerrar la comprobación.")</f>
      </c>
      <c r="O63" s="49" t="n">
        <f>IFERROR(IF(AND(AND(LEN(TRIM(C63&amp;""))&gt;0,TRIM(C63&amp;"")&lt;&gt;"Pendiente",TRIM(C63&amp;"")&lt;&gt;"Por confirmar",TRIM(C63&amp;"")&lt;&gt;"No consta",TRIM(C63&amp;"")&lt;&gt;"Desconocido",TRIM(C63&amp;"")&lt;&gt;"Sin confirmar",TRIM(C63&amp;"")&lt;&gt;"Por decidir",TRIM(C63&amp;"")&lt;&gt;"Por comprobar"),AND(LEN(TRIM(D63&amp;""))&gt;0,TRIM(D63&amp;"")&lt;&gt;"Pendiente",TRIM(D63&amp;"")&lt;&gt;"Por confirmar",TRIM(D63&amp;"")&lt;&gt;"No consta",TRIM(D63&amp;"")&lt;&gt;"Desconocido",TRIM(D63&amp;"")&lt;&gt;"Sin confirmar",TRIM(D63&amp;"")&lt;&gt;"Por decidir",TRIM(D63&amp;"")&lt;&gt;"Por comprobar"),AND(LEN(TRIM(E63&amp;""))&gt;0,TRIM(E63&amp;"")&lt;&gt;"Pendiente",TRIM(E63&amp;"")&lt;&gt;"Por confirmar",TRIM(E63&amp;"")&lt;&gt;"No consta",TRIM(E63&amp;"")&lt;&gt;"Desconocido",TRIM(E63&amp;"")&lt;&gt;"Sin confirmar",TRIM(E63&amp;"")&lt;&gt;"Por decidir",TRIM(E63&amp;"")&lt;&gt;"Por comprobar"),AND(LEN(TRIM(K63&amp;""))&gt;0,TRIM(K63&amp;"")&lt;&gt;"Pendiente",TRIM(K63&amp;"")&lt;&gt;"Por confirmar",TRIM(K63&amp;"")&lt;&gt;"No consta",TRIM(K63&amp;"")&lt;&gt;"Desconocido",TRIM(K63&amp;"")&lt;&gt;"Sin confirmar",TRIM(K63&amp;"")&lt;&gt;"Por decidir",TRIM(K63&amp;"")&lt;&gt;"Por comprobar"),OR(H63="Sale",H63="Se queda"),IF(ISNUMBER(I63),AND(ABS(I63-ROUND(I63,2))&lt;0.00000001),FALSE),IF(ISNUMBER(J63),AND(ABS(J63-ROUND(J63,2))&lt;0.00000001),FALSE),NOT(OR(NOT(OR(H63="",H63="Sale",H63="Se queda",H63="Pendiente")),IF(LEN(TRIM(I63&amp;""))=0,FALSE,NOT(IF(ISNUMBER(I63),AND(ABS(I63-ROUND(I63,2))&lt;0.00000001),FALSE))),IF(LEN(TRIM(J63&amp;""))=0,FALSE,NOT(IF(ISNUMBER(J63),AND(ABS(J63-ROUND(J63,2))&lt;0.00000001),FALSE))),IF(AND(H63="Sale",ISNUMBER(J63)),J63&lt;&gt;0,FALSE)))),1,0),0)</f>
        <v>0</v>
      </c>
      <c r="P63" s="49">
        <f>IF(OR(ISERROR(C63),ISERROR(D63),ISERROR(E63),ISERROR(F63),ISERROR(G63),ISERROR(H63),ISERROR(I63),ISERROR(J63),ISERROR(K63)),2,IFERROR(IF(NOT(COUNTA(C63:K63)&gt;0),"",IF(OR(NOT(OR(H63="",H63="Sale",H63="Se queda",H63="Pendiente")),IF(LEN(TRIM(I63&amp;""))=0,FALSE,NOT(IF(ISNUMBER(I63),AND(ABS(I63-ROUND(I63,2))&lt;0.00000001),FALSE))),IF(LEN(TRIM(J63&amp;""))=0,FALSE,NOT(IF(ISNUMBER(J63),AND(ABS(J63-ROUND(J63,2))&lt;0.00000001),FALSE))),IF(AND(H63="Sale",ISNUMBER(J63)),J63&lt;&gt;0,FALSE)),2,IF(AND(O63=1,AND(AND(LEN(TRIM(F63&amp;""))&gt;0,TRIM(F63&amp;"")&lt;&gt;"Pendiente",TRIM(F63&amp;"")&lt;&gt;"Por confirmar",TRIM(F63&amp;"")&lt;&gt;"No consta",TRIM(F63&amp;"")&lt;&gt;"Desconocido",TRIM(F63&amp;"")&lt;&gt;"Sin confirmar",TRIM(F63&amp;"")&lt;&gt;"Por decidir",TRIM(F63&amp;"")&lt;&gt;"Por comprobar"),AND(LEN(TRIM(G63&amp;""))&gt;0,TRIM(G63&amp;"")&lt;&gt;"Pendiente",TRIM(G63&amp;"")&lt;&gt;"Por confirmar",TRIM(G63&amp;"")&lt;&gt;"No consta",TRIM(G63&amp;"")&lt;&gt;"Desconocido",TRIM(G63&amp;"")&lt;&gt;"Sin confirmar",TRIM(G63&amp;"")&lt;&gt;"Por decidir",TRIM(G63&amp;"")&lt;&gt;"Por comprobar"),TRIM(F63)&lt;&gt;"Pendiente",TRIM(G63)&lt;&gt;"Pendiente",TRIM(F63)&lt;&gt;"Por confirmar",TRIM(G63)&lt;&gt;"Por confirmar")),0,1))),2))</f>
      </c>
    </row>
    <row r="64" ht="70" customHeight="1">
      <c r="B64" s="39" t="n">
        <v>55</v>
      </c>
      <c r="C64" s="44"/>
      <c r="D64" s="44"/>
      <c r="E64" s="44"/>
      <c r="F64" s="44"/>
      <c r="G64" s="44"/>
      <c r="H64" s="45"/>
      <c r="I64" s="46"/>
      <c r="J64" s="46"/>
      <c r="K64" s="46"/>
      <c r="L64" s="47">
        <f>IFERROR(IF(O64=1,ROUND(J64-I64,2),""),"")</f>
      </c>
      <c r="M64" s="48">
        <f>IF(NOT(ISNUMBER(P64)),"",IF(P64=2,"ROJO",IF(P64=1,"ÁMBAR","VERDE")))</f>
      </c>
      <c r="N64" s="48">
        <f>IFERROR(IF(NOT(COUNTA(C64:K64)&gt;0),"",IF(OR(NOT(OR(H64="",H64="Sale",H64="Se queda",H64="Pendiente")),IF(LEN(TRIM(I64&amp;""))=0,FALSE,NOT(IF(ISNUMBER(I64),AND(ABS(I64-ROUND(I64,2))&lt;0.00000001),FALSE))),IF(LEN(TRIM(J64&amp;""))=0,FALSE,NOT(IF(ISNUMBER(J64),AND(ABS(J64-ROUND(J64,2))&lt;0.00000001),FALSE))),IF(AND(H64="Sale",ISNUMBER(J64)),J64&lt;&gt;0,FALSE)),"Revisamos opciones e importes; Sale exige después cero explícito. Los importes tienen dos decimales.",IF(O64=0,"Completamos antes, después, estado, importes y referencia. Lo desconocido no es cero.",IF(P64&gt;0,"La diferencia se conoce; falta concretar quién lo hace. Sigue pendiente en el total completo.","Alcance e importes registrados. Una salida no demuestra adjudicación a otro.")))),"Hay una entrada con error. Corregimos el dato antes de cerrar la comprobación.")</f>
      </c>
      <c r="O64" s="49" t="n">
        <f>IFERROR(IF(AND(AND(LEN(TRIM(C64&amp;""))&gt;0,TRIM(C64&amp;"")&lt;&gt;"Pendiente",TRIM(C64&amp;"")&lt;&gt;"Por confirmar",TRIM(C64&amp;"")&lt;&gt;"No consta",TRIM(C64&amp;"")&lt;&gt;"Desconocido",TRIM(C64&amp;"")&lt;&gt;"Sin confirmar",TRIM(C64&amp;"")&lt;&gt;"Por decidir",TRIM(C64&amp;"")&lt;&gt;"Por comprobar"),AND(LEN(TRIM(D64&amp;""))&gt;0,TRIM(D64&amp;"")&lt;&gt;"Pendiente",TRIM(D64&amp;"")&lt;&gt;"Por confirmar",TRIM(D64&amp;"")&lt;&gt;"No consta",TRIM(D64&amp;"")&lt;&gt;"Desconocido",TRIM(D64&amp;"")&lt;&gt;"Sin confirmar",TRIM(D64&amp;"")&lt;&gt;"Por decidir",TRIM(D64&amp;"")&lt;&gt;"Por comprobar"),AND(LEN(TRIM(E64&amp;""))&gt;0,TRIM(E64&amp;"")&lt;&gt;"Pendiente",TRIM(E64&amp;"")&lt;&gt;"Por confirmar",TRIM(E64&amp;"")&lt;&gt;"No consta",TRIM(E64&amp;"")&lt;&gt;"Desconocido",TRIM(E64&amp;"")&lt;&gt;"Sin confirmar",TRIM(E64&amp;"")&lt;&gt;"Por decidir",TRIM(E64&amp;"")&lt;&gt;"Por comprobar"),AND(LEN(TRIM(K64&amp;""))&gt;0,TRIM(K64&amp;"")&lt;&gt;"Pendiente",TRIM(K64&amp;"")&lt;&gt;"Por confirmar",TRIM(K64&amp;"")&lt;&gt;"No consta",TRIM(K64&amp;"")&lt;&gt;"Desconocido",TRIM(K64&amp;"")&lt;&gt;"Sin confirmar",TRIM(K64&amp;"")&lt;&gt;"Por decidir",TRIM(K64&amp;"")&lt;&gt;"Por comprobar"),OR(H64="Sale",H64="Se queda"),IF(ISNUMBER(I64),AND(ABS(I64-ROUND(I64,2))&lt;0.00000001),FALSE),IF(ISNUMBER(J64),AND(ABS(J64-ROUND(J64,2))&lt;0.00000001),FALSE),NOT(OR(NOT(OR(H64="",H64="Sale",H64="Se queda",H64="Pendiente")),IF(LEN(TRIM(I64&amp;""))=0,FALSE,NOT(IF(ISNUMBER(I64),AND(ABS(I64-ROUND(I64,2))&lt;0.00000001),FALSE))),IF(LEN(TRIM(J64&amp;""))=0,FALSE,NOT(IF(ISNUMBER(J64),AND(ABS(J64-ROUND(J64,2))&lt;0.00000001),FALSE))),IF(AND(H64="Sale",ISNUMBER(J64)),J64&lt;&gt;0,FALSE)))),1,0),0)</f>
        <v>0</v>
      </c>
      <c r="P64" s="49">
        <f>IF(OR(ISERROR(C64),ISERROR(D64),ISERROR(E64),ISERROR(F64),ISERROR(G64),ISERROR(H64),ISERROR(I64),ISERROR(J64),ISERROR(K64)),2,IFERROR(IF(NOT(COUNTA(C64:K64)&gt;0),"",IF(OR(NOT(OR(H64="",H64="Sale",H64="Se queda",H64="Pendiente")),IF(LEN(TRIM(I64&amp;""))=0,FALSE,NOT(IF(ISNUMBER(I64),AND(ABS(I64-ROUND(I64,2))&lt;0.00000001),FALSE))),IF(LEN(TRIM(J64&amp;""))=0,FALSE,NOT(IF(ISNUMBER(J64),AND(ABS(J64-ROUND(J64,2))&lt;0.00000001),FALSE))),IF(AND(H64="Sale",ISNUMBER(J64)),J64&lt;&gt;0,FALSE)),2,IF(AND(O64=1,AND(AND(LEN(TRIM(F64&amp;""))&gt;0,TRIM(F64&amp;"")&lt;&gt;"Pendiente",TRIM(F64&amp;"")&lt;&gt;"Por confirmar",TRIM(F64&amp;"")&lt;&gt;"No consta",TRIM(F64&amp;"")&lt;&gt;"Desconocido",TRIM(F64&amp;"")&lt;&gt;"Sin confirmar",TRIM(F64&amp;"")&lt;&gt;"Por decidir",TRIM(F64&amp;"")&lt;&gt;"Por comprobar"),AND(LEN(TRIM(G64&amp;""))&gt;0,TRIM(G64&amp;"")&lt;&gt;"Pendiente",TRIM(G64&amp;"")&lt;&gt;"Por confirmar",TRIM(G64&amp;"")&lt;&gt;"No consta",TRIM(G64&amp;"")&lt;&gt;"Desconocido",TRIM(G64&amp;"")&lt;&gt;"Sin confirmar",TRIM(G64&amp;"")&lt;&gt;"Por decidir",TRIM(G64&amp;"")&lt;&gt;"Por comprobar"),TRIM(F64)&lt;&gt;"Pendiente",TRIM(G64)&lt;&gt;"Pendiente",TRIM(F64)&lt;&gt;"Por confirmar",TRIM(G64)&lt;&gt;"Por confirmar")),0,1))),2))</f>
      </c>
    </row>
    <row r="65" ht="70" customHeight="1">
      <c r="B65" s="39" t="n">
        <v>56</v>
      </c>
      <c r="C65" s="44"/>
      <c r="D65" s="44"/>
      <c r="E65" s="44"/>
      <c r="F65" s="44"/>
      <c r="G65" s="44"/>
      <c r="H65" s="45"/>
      <c r="I65" s="46"/>
      <c r="J65" s="46"/>
      <c r="K65" s="46"/>
      <c r="L65" s="47">
        <f>IFERROR(IF(O65=1,ROUND(J65-I65,2),""),"")</f>
      </c>
      <c r="M65" s="48">
        <f>IF(NOT(ISNUMBER(P65)),"",IF(P65=2,"ROJO",IF(P65=1,"ÁMBAR","VERDE")))</f>
      </c>
      <c r="N65" s="48">
        <f>IFERROR(IF(NOT(COUNTA(C65:K65)&gt;0),"",IF(OR(NOT(OR(H65="",H65="Sale",H65="Se queda",H65="Pendiente")),IF(LEN(TRIM(I65&amp;""))=0,FALSE,NOT(IF(ISNUMBER(I65),AND(ABS(I65-ROUND(I65,2))&lt;0.00000001),FALSE))),IF(LEN(TRIM(J65&amp;""))=0,FALSE,NOT(IF(ISNUMBER(J65),AND(ABS(J65-ROUND(J65,2))&lt;0.00000001),FALSE))),IF(AND(H65="Sale",ISNUMBER(J65)),J65&lt;&gt;0,FALSE)),"Revisamos opciones e importes; Sale exige después cero explícito. Los importes tienen dos decimales.",IF(O65=0,"Completamos antes, después, estado, importes y referencia. Lo desconocido no es cero.",IF(P65&gt;0,"La diferencia se conoce; falta concretar quién lo hace. Sigue pendiente en el total completo.","Alcance e importes registrados. Una salida no demuestra adjudicación a otro.")))),"Hay una entrada con error. Corregimos el dato antes de cerrar la comprobación.")</f>
      </c>
      <c r="O65" s="49" t="n">
        <f>IFERROR(IF(AND(AND(LEN(TRIM(C65&amp;""))&gt;0,TRIM(C65&amp;"")&lt;&gt;"Pendiente",TRIM(C65&amp;"")&lt;&gt;"Por confirmar",TRIM(C65&amp;"")&lt;&gt;"No consta",TRIM(C65&amp;"")&lt;&gt;"Desconocido",TRIM(C65&amp;"")&lt;&gt;"Sin confirmar",TRIM(C65&amp;"")&lt;&gt;"Por decidir",TRIM(C65&amp;"")&lt;&gt;"Por comprobar"),AND(LEN(TRIM(D65&amp;""))&gt;0,TRIM(D65&amp;"")&lt;&gt;"Pendiente",TRIM(D65&amp;"")&lt;&gt;"Por confirmar",TRIM(D65&amp;"")&lt;&gt;"No consta",TRIM(D65&amp;"")&lt;&gt;"Desconocido",TRIM(D65&amp;"")&lt;&gt;"Sin confirmar",TRIM(D65&amp;"")&lt;&gt;"Por decidir",TRIM(D65&amp;"")&lt;&gt;"Por comprobar"),AND(LEN(TRIM(E65&amp;""))&gt;0,TRIM(E65&amp;"")&lt;&gt;"Pendiente",TRIM(E65&amp;"")&lt;&gt;"Por confirmar",TRIM(E65&amp;"")&lt;&gt;"No consta",TRIM(E65&amp;"")&lt;&gt;"Desconocido",TRIM(E65&amp;"")&lt;&gt;"Sin confirmar",TRIM(E65&amp;"")&lt;&gt;"Por decidir",TRIM(E65&amp;"")&lt;&gt;"Por comprobar"),AND(LEN(TRIM(K65&amp;""))&gt;0,TRIM(K65&amp;"")&lt;&gt;"Pendiente",TRIM(K65&amp;"")&lt;&gt;"Por confirmar",TRIM(K65&amp;"")&lt;&gt;"No consta",TRIM(K65&amp;"")&lt;&gt;"Desconocido",TRIM(K65&amp;"")&lt;&gt;"Sin confirmar",TRIM(K65&amp;"")&lt;&gt;"Por decidir",TRIM(K65&amp;"")&lt;&gt;"Por comprobar"),OR(H65="Sale",H65="Se queda"),IF(ISNUMBER(I65),AND(ABS(I65-ROUND(I65,2))&lt;0.00000001),FALSE),IF(ISNUMBER(J65),AND(ABS(J65-ROUND(J65,2))&lt;0.00000001),FALSE),NOT(OR(NOT(OR(H65="",H65="Sale",H65="Se queda",H65="Pendiente")),IF(LEN(TRIM(I65&amp;""))=0,FALSE,NOT(IF(ISNUMBER(I65),AND(ABS(I65-ROUND(I65,2))&lt;0.00000001),FALSE))),IF(LEN(TRIM(J65&amp;""))=0,FALSE,NOT(IF(ISNUMBER(J65),AND(ABS(J65-ROUND(J65,2))&lt;0.00000001),FALSE))),IF(AND(H65="Sale",ISNUMBER(J65)),J65&lt;&gt;0,FALSE)))),1,0),0)</f>
        <v>0</v>
      </c>
      <c r="P65" s="49">
        <f>IF(OR(ISERROR(C65),ISERROR(D65),ISERROR(E65),ISERROR(F65),ISERROR(G65),ISERROR(H65),ISERROR(I65),ISERROR(J65),ISERROR(K65)),2,IFERROR(IF(NOT(COUNTA(C65:K65)&gt;0),"",IF(OR(NOT(OR(H65="",H65="Sale",H65="Se queda",H65="Pendiente")),IF(LEN(TRIM(I65&amp;""))=0,FALSE,NOT(IF(ISNUMBER(I65),AND(ABS(I65-ROUND(I65,2))&lt;0.00000001),FALSE))),IF(LEN(TRIM(J65&amp;""))=0,FALSE,NOT(IF(ISNUMBER(J65),AND(ABS(J65-ROUND(J65,2))&lt;0.00000001),FALSE))),IF(AND(H65="Sale",ISNUMBER(J65)),J65&lt;&gt;0,FALSE)),2,IF(AND(O65=1,AND(AND(LEN(TRIM(F65&amp;""))&gt;0,TRIM(F65&amp;"")&lt;&gt;"Pendiente",TRIM(F65&amp;"")&lt;&gt;"Por confirmar",TRIM(F65&amp;"")&lt;&gt;"No consta",TRIM(F65&amp;"")&lt;&gt;"Desconocido",TRIM(F65&amp;"")&lt;&gt;"Sin confirmar",TRIM(F65&amp;"")&lt;&gt;"Por decidir",TRIM(F65&amp;"")&lt;&gt;"Por comprobar"),AND(LEN(TRIM(G65&amp;""))&gt;0,TRIM(G65&amp;"")&lt;&gt;"Pendiente",TRIM(G65&amp;"")&lt;&gt;"Por confirmar",TRIM(G65&amp;"")&lt;&gt;"No consta",TRIM(G65&amp;"")&lt;&gt;"Desconocido",TRIM(G65&amp;"")&lt;&gt;"Sin confirmar",TRIM(G65&amp;"")&lt;&gt;"Por decidir",TRIM(G65&amp;"")&lt;&gt;"Por comprobar"),TRIM(F65)&lt;&gt;"Pendiente",TRIM(G65)&lt;&gt;"Pendiente",TRIM(F65)&lt;&gt;"Por confirmar",TRIM(G65)&lt;&gt;"Por confirmar")),0,1))),2))</f>
      </c>
    </row>
    <row r="66" ht="70" customHeight="1">
      <c r="B66" s="39" t="n">
        <v>57</v>
      </c>
      <c r="C66" s="44"/>
      <c r="D66" s="44"/>
      <c r="E66" s="44"/>
      <c r="F66" s="44"/>
      <c r="G66" s="44"/>
      <c r="H66" s="45"/>
      <c r="I66" s="46"/>
      <c r="J66" s="46"/>
      <c r="K66" s="46"/>
      <c r="L66" s="47">
        <f>IFERROR(IF(O66=1,ROUND(J66-I66,2),""),"")</f>
      </c>
      <c r="M66" s="48">
        <f>IF(NOT(ISNUMBER(P66)),"",IF(P66=2,"ROJO",IF(P66=1,"ÁMBAR","VERDE")))</f>
      </c>
      <c r="N66" s="48">
        <f>IFERROR(IF(NOT(COUNTA(C66:K66)&gt;0),"",IF(OR(NOT(OR(H66="",H66="Sale",H66="Se queda",H66="Pendiente")),IF(LEN(TRIM(I66&amp;""))=0,FALSE,NOT(IF(ISNUMBER(I66),AND(ABS(I66-ROUND(I66,2))&lt;0.00000001),FALSE))),IF(LEN(TRIM(J66&amp;""))=0,FALSE,NOT(IF(ISNUMBER(J66),AND(ABS(J66-ROUND(J66,2))&lt;0.00000001),FALSE))),IF(AND(H66="Sale",ISNUMBER(J66)),J66&lt;&gt;0,FALSE)),"Revisamos opciones e importes; Sale exige después cero explícito. Los importes tienen dos decimales.",IF(O66=0,"Completamos antes, después, estado, importes y referencia. Lo desconocido no es cero.",IF(P66&gt;0,"La diferencia se conoce; falta concretar quién lo hace. Sigue pendiente en el total completo.","Alcance e importes registrados. Una salida no demuestra adjudicación a otro.")))),"Hay una entrada con error. Corregimos el dato antes de cerrar la comprobación.")</f>
      </c>
      <c r="O66" s="49" t="n">
        <f>IFERROR(IF(AND(AND(LEN(TRIM(C66&amp;""))&gt;0,TRIM(C66&amp;"")&lt;&gt;"Pendiente",TRIM(C66&amp;"")&lt;&gt;"Por confirmar",TRIM(C66&amp;"")&lt;&gt;"No consta",TRIM(C66&amp;"")&lt;&gt;"Desconocido",TRIM(C66&amp;"")&lt;&gt;"Sin confirmar",TRIM(C66&amp;"")&lt;&gt;"Por decidir",TRIM(C66&amp;"")&lt;&gt;"Por comprobar"),AND(LEN(TRIM(D66&amp;""))&gt;0,TRIM(D66&amp;"")&lt;&gt;"Pendiente",TRIM(D66&amp;"")&lt;&gt;"Por confirmar",TRIM(D66&amp;"")&lt;&gt;"No consta",TRIM(D66&amp;"")&lt;&gt;"Desconocido",TRIM(D66&amp;"")&lt;&gt;"Sin confirmar",TRIM(D66&amp;"")&lt;&gt;"Por decidir",TRIM(D66&amp;"")&lt;&gt;"Por comprobar"),AND(LEN(TRIM(E66&amp;""))&gt;0,TRIM(E66&amp;"")&lt;&gt;"Pendiente",TRIM(E66&amp;"")&lt;&gt;"Por confirmar",TRIM(E66&amp;"")&lt;&gt;"No consta",TRIM(E66&amp;"")&lt;&gt;"Desconocido",TRIM(E66&amp;"")&lt;&gt;"Sin confirmar",TRIM(E66&amp;"")&lt;&gt;"Por decidir",TRIM(E66&amp;"")&lt;&gt;"Por comprobar"),AND(LEN(TRIM(K66&amp;""))&gt;0,TRIM(K66&amp;"")&lt;&gt;"Pendiente",TRIM(K66&amp;"")&lt;&gt;"Por confirmar",TRIM(K66&amp;"")&lt;&gt;"No consta",TRIM(K66&amp;"")&lt;&gt;"Desconocido",TRIM(K66&amp;"")&lt;&gt;"Sin confirmar",TRIM(K66&amp;"")&lt;&gt;"Por decidir",TRIM(K66&amp;"")&lt;&gt;"Por comprobar"),OR(H66="Sale",H66="Se queda"),IF(ISNUMBER(I66),AND(ABS(I66-ROUND(I66,2))&lt;0.00000001),FALSE),IF(ISNUMBER(J66),AND(ABS(J66-ROUND(J66,2))&lt;0.00000001),FALSE),NOT(OR(NOT(OR(H66="",H66="Sale",H66="Se queda",H66="Pendiente")),IF(LEN(TRIM(I66&amp;""))=0,FALSE,NOT(IF(ISNUMBER(I66),AND(ABS(I66-ROUND(I66,2))&lt;0.00000001),FALSE))),IF(LEN(TRIM(J66&amp;""))=0,FALSE,NOT(IF(ISNUMBER(J66),AND(ABS(J66-ROUND(J66,2))&lt;0.00000001),FALSE))),IF(AND(H66="Sale",ISNUMBER(J66)),J66&lt;&gt;0,FALSE)))),1,0),0)</f>
        <v>0</v>
      </c>
      <c r="P66" s="49">
        <f>IF(OR(ISERROR(C66),ISERROR(D66),ISERROR(E66),ISERROR(F66),ISERROR(G66),ISERROR(H66),ISERROR(I66),ISERROR(J66),ISERROR(K66)),2,IFERROR(IF(NOT(COUNTA(C66:K66)&gt;0),"",IF(OR(NOT(OR(H66="",H66="Sale",H66="Se queda",H66="Pendiente")),IF(LEN(TRIM(I66&amp;""))=0,FALSE,NOT(IF(ISNUMBER(I66),AND(ABS(I66-ROUND(I66,2))&lt;0.00000001),FALSE))),IF(LEN(TRIM(J66&amp;""))=0,FALSE,NOT(IF(ISNUMBER(J66),AND(ABS(J66-ROUND(J66,2))&lt;0.00000001),FALSE))),IF(AND(H66="Sale",ISNUMBER(J66)),J66&lt;&gt;0,FALSE)),2,IF(AND(O66=1,AND(AND(LEN(TRIM(F66&amp;""))&gt;0,TRIM(F66&amp;"")&lt;&gt;"Pendiente",TRIM(F66&amp;"")&lt;&gt;"Por confirmar",TRIM(F66&amp;"")&lt;&gt;"No consta",TRIM(F66&amp;"")&lt;&gt;"Desconocido",TRIM(F66&amp;"")&lt;&gt;"Sin confirmar",TRIM(F66&amp;"")&lt;&gt;"Por decidir",TRIM(F66&amp;"")&lt;&gt;"Por comprobar"),AND(LEN(TRIM(G66&amp;""))&gt;0,TRIM(G66&amp;"")&lt;&gt;"Pendiente",TRIM(G66&amp;"")&lt;&gt;"Por confirmar",TRIM(G66&amp;"")&lt;&gt;"No consta",TRIM(G66&amp;"")&lt;&gt;"Desconocido",TRIM(G66&amp;"")&lt;&gt;"Sin confirmar",TRIM(G66&amp;"")&lt;&gt;"Por decidir",TRIM(G66&amp;"")&lt;&gt;"Por comprobar"),TRIM(F66)&lt;&gt;"Pendiente",TRIM(G66)&lt;&gt;"Pendiente",TRIM(F66)&lt;&gt;"Por confirmar",TRIM(G66)&lt;&gt;"Por confirmar")),0,1))),2))</f>
      </c>
    </row>
    <row r="67" ht="70" customHeight="1">
      <c r="B67" s="39" t="n">
        <v>58</v>
      </c>
      <c r="C67" s="44"/>
      <c r="D67" s="44"/>
      <c r="E67" s="44"/>
      <c r="F67" s="44"/>
      <c r="G67" s="44"/>
      <c r="H67" s="45"/>
      <c r="I67" s="46"/>
      <c r="J67" s="46"/>
      <c r="K67" s="46"/>
      <c r="L67" s="47">
        <f>IFERROR(IF(O67=1,ROUND(J67-I67,2),""),"")</f>
      </c>
      <c r="M67" s="48">
        <f>IF(NOT(ISNUMBER(P67)),"",IF(P67=2,"ROJO",IF(P67=1,"ÁMBAR","VERDE")))</f>
      </c>
      <c r="N67" s="48">
        <f>IFERROR(IF(NOT(COUNTA(C67:K67)&gt;0),"",IF(OR(NOT(OR(H67="",H67="Sale",H67="Se queda",H67="Pendiente")),IF(LEN(TRIM(I67&amp;""))=0,FALSE,NOT(IF(ISNUMBER(I67),AND(ABS(I67-ROUND(I67,2))&lt;0.00000001),FALSE))),IF(LEN(TRIM(J67&amp;""))=0,FALSE,NOT(IF(ISNUMBER(J67),AND(ABS(J67-ROUND(J67,2))&lt;0.00000001),FALSE))),IF(AND(H67="Sale",ISNUMBER(J67)),J67&lt;&gt;0,FALSE)),"Revisamos opciones e importes; Sale exige después cero explícito. Los importes tienen dos decimales.",IF(O67=0,"Completamos antes, después, estado, importes y referencia. Lo desconocido no es cero.",IF(P67&gt;0,"La diferencia se conoce; falta concretar quién lo hace. Sigue pendiente en el total completo.","Alcance e importes registrados. Una salida no demuestra adjudicación a otro.")))),"Hay una entrada con error. Corregimos el dato antes de cerrar la comprobación.")</f>
      </c>
      <c r="O67" s="49" t="n">
        <f>IFERROR(IF(AND(AND(LEN(TRIM(C67&amp;""))&gt;0,TRIM(C67&amp;"")&lt;&gt;"Pendiente",TRIM(C67&amp;"")&lt;&gt;"Por confirmar",TRIM(C67&amp;"")&lt;&gt;"No consta",TRIM(C67&amp;"")&lt;&gt;"Desconocido",TRIM(C67&amp;"")&lt;&gt;"Sin confirmar",TRIM(C67&amp;"")&lt;&gt;"Por decidir",TRIM(C67&amp;"")&lt;&gt;"Por comprobar"),AND(LEN(TRIM(D67&amp;""))&gt;0,TRIM(D67&amp;"")&lt;&gt;"Pendiente",TRIM(D67&amp;"")&lt;&gt;"Por confirmar",TRIM(D67&amp;"")&lt;&gt;"No consta",TRIM(D67&amp;"")&lt;&gt;"Desconocido",TRIM(D67&amp;"")&lt;&gt;"Sin confirmar",TRIM(D67&amp;"")&lt;&gt;"Por decidir",TRIM(D67&amp;"")&lt;&gt;"Por comprobar"),AND(LEN(TRIM(E67&amp;""))&gt;0,TRIM(E67&amp;"")&lt;&gt;"Pendiente",TRIM(E67&amp;"")&lt;&gt;"Por confirmar",TRIM(E67&amp;"")&lt;&gt;"No consta",TRIM(E67&amp;"")&lt;&gt;"Desconocido",TRIM(E67&amp;"")&lt;&gt;"Sin confirmar",TRIM(E67&amp;"")&lt;&gt;"Por decidir",TRIM(E67&amp;"")&lt;&gt;"Por comprobar"),AND(LEN(TRIM(K67&amp;""))&gt;0,TRIM(K67&amp;"")&lt;&gt;"Pendiente",TRIM(K67&amp;"")&lt;&gt;"Por confirmar",TRIM(K67&amp;"")&lt;&gt;"No consta",TRIM(K67&amp;"")&lt;&gt;"Desconocido",TRIM(K67&amp;"")&lt;&gt;"Sin confirmar",TRIM(K67&amp;"")&lt;&gt;"Por decidir",TRIM(K67&amp;"")&lt;&gt;"Por comprobar"),OR(H67="Sale",H67="Se queda"),IF(ISNUMBER(I67),AND(ABS(I67-ROUND(I67,2))&lt;0.00000001),FALSE),IF(ISNUMBER(J67),AND(ABS(J67-ROUND(J67,2))&lt;0.00000001),FALSE),NOT(OR(NOT(OR(H67="",H67="Sale",H67="Se queda",H67="Pendiente")),IF(LEN(TRIM(I67&amp;""))=0,FALSE,NOT(IF(ISNUMBER(I67),AND(ABS(I67-ROUND(I67,2))&lt;0.00000001),FALSE))),IF(LEN(TRIM(J67&amp;""))=0,FALSE,NOT(IF(ISNUMBER(J67),AND(ABS(J67-ROUND(J67,2))&lt;0.00000001),FALSE))),IF(AND(H67="Sale",ISNUMBER(J67)),J67&lt;&gt;0,FALSE)))),1,0),0)</f>
        <v>0</v>
      </c>
      <c r="P67" s="49">
        <f>IF(OR(ISERROR(C67),ISERROR(D67),ISERROR(E67),ISERROR(F67),ISERROR(G67),ISERROR(H67),ISERROR(I67),ISERROR(J67),ISERROR(K67)),2,IFERROR(IF(NOT(COUNTA(C67:K67)&gt;0),"",IF(OR(NOT(OR(H67="",H67="Sale",H67="Se queda",H67="Pendiente")),IF(LEN(TRIM(I67&amp;""))=0,FALSE,NOT(IF(ISNUMBER(I67),AND(ABS(I67-ROUND(I67,2))&lt;0.00000001),FALSE))),IF(LEN(TRIM(J67&amp;""))=0,FALSE,NOT(IF(ISNUMBER(J67),AND(ABS(J67-ROUND(J67,2))&lt;0.00000001),FALSE))),IF(AND(H67="Sale",ISNUMBER(J67)),J67&lt;&gt;0,FALSE)),2,IF(AND(O67=1,AND(AND(LEN(TRIM(F67&amp;""))&gt;0,TRIM(F67&amp;"")&lt;&gt;"Pendiente",TRIM(F67&amp;"")&lt;&gt;"Por confirmar",TRIM(F67&amp;"")&lt;&gt;"No consta",TRIM(F67&amp;"")&lt;&gt;"Desconocido",TRIM(F67&amp;"")&lt;&gt;"Sin confirmar",TRIM(F67&amp;"")&lt;&gt;"Por decidir",TRIM(F67&amp;"")&lt;&gt;"Por comprobar"),AND(LEN(TRIM(G67&amp;""))&gt;0,TRIM(G67&amp;"")&lt;&gt;"Pendiente",TRIM(G67&amp;"")&lt;&gt;"Por confirmar",TRIM(G67&amp;"")&lt;&gt;"No consta",TRIM(G67&amp;"")&lt;&gt;"Desconocido",TRIM(G67&amp;"")&lt;&gt;"Sin confirmar",TRIM(G67&amp;"")&lt;&gt;"Por decidir",TRIM(G67&amp;"")&lt;&gt;"Por comprobar"),TRIM(F67)&lt;&gt;"Pendiente",TRIM(G67)&lt;&gt;"Pendiente",TRIM(F67)&lt;&gt;"Por confirmar",TRIM(G67)&lt;&gt;"Por confirmar")),0,1))),2))</f>
      </c>
    </row>
    <row r="68" ht="70" customHeight="1">
      <c r="B68" s="39" t="n">
        <v>59</v>
      </c>
      <c r="C68" s="44"/>
      <c r="D68" s="44"/>
      <c r="E68" s="44"/>
      <c r="F68" s="44"/>
      <c r="G68" s="44"/>
      <c r="H68" s="45"/>
      <c r="I68" s="46"/>
      <c r="J68" s="46"/>
      <c r="K68" s="46"/>
      <c r="L68" s="47">
        <f>IFERROR(IF(O68=1,ROUND(J68-I68,2),""),"")</f>
      </c>
      <c r="M68" s="48">
        <f>IF(NOT(ISNUMBER(P68)),"",IF(P68=2,"ROJO",IF(P68=1,"ÁMBAR","VERDE")))</f>
      </c>
      <c r="N68" s="48">
        <f>IFERROR(IF(NOT(COUNTA(C68:K68)&gt;0),"",IF(OR(NOT(OR(H68="",H68="Sale",H68="Se queda",H68="Pendiente")),IF(LEN(TRIM(I68&amp;""))=0,FALSE,NOT(IF(ISNUMBER(I68),AND(ABS(I68-ROUND(I68,2))&lt;0.00000001),FALSE))),IF(LEN(TRIM(J68&amp;""))=0,FALSE,NOT(IF(ISNUMBER(J68),AND(ABS(J68-ROUND(J68,2))&lt;0.00000001),FALSE))),IF(AND(H68="Sale",ISNUMBER(J68)),J68&lt;&gt;0,FALSE)),"Revisamos opciones e importes; Sale exige después cero explícito. Los importes tienen dos decimales.",IF(O68=0,"Completamos antes, después, estado, importes y referencia. Lo desconocido no es cero.",IF(P68&gt;0,"La diferencia se conoce; falta concretar quién lo hace. Sigue pendiente en el total completo.","Alcance e importes registrados. Una salida no demuestra adjudicación a otro.")))),"Hay una entrada con error. Corregimos el dato antes de cerrar la comprobación.")</f>
      </c>
      <c r="O68" s="49" t="n">
        <f>IFERROR(IF(AND(AND(LEN(TRIM(C68&amp;""))&gt;0,TRIM(C68&amp;"")&lt;&gt;"Pendiente",TRIM(C68&amp;"")&lt;&gt;"Por confirmar",TRIM(C68&amp;"")&lt;&gt;"No consta",TRIM(C68&amp;"")&lt;&gt;"Desconocido",TRIM(C68&amp;"")&lt;&gt;"Sin confirmar",TRIM(C68&amp;"")&lt;&gt;"Por decidir",TRIM(C68&amp;"")&lt;&gt;"Por comprobar"),AND(LEN(TRIM(D68&amp;""))&gt;0,TRIM(D68&amp;"")&lt;&gt;"Pendiente",TRIM(D68&amp;"")&lt;&gt;"Por confirmar",TRIM(D68&amp;"")&lt;&gt;"No consta",TRIM(D68&amp;"")&lt;&gt;"Desconocido",TRIM(D68&amp;"")&lt;&gt;"Sin confirmar",TRIM(D68&amp;"")&lt;&gt;"Por decidir",TRIM(D68&amp;"")&lt;&gt;"Por comprobar"),AND(LEN(TRIM(E68&amp;""))&gt;0,TRIM(E68&amp;"")&lt;&gt;"Pendiente",TRIM(E68&amp;"")&lt;&gt;"Por confirmar",TRIM(E68&amp;"")&lt;&gt;"No consta",TRIM(E68&amp;"")&lt;&gt;"Desconocido",TRIM(E68&amp;"")&lt;&gt;"Sin confirmar",TRIM(E68&amp;"")&lt;&gt;"Por decidir",TRIM(E68&amp;"")&lt;&gt;"Por comprobar"),AND(LEN(TRIM(K68&amp;""))&gt;0,TRIM(K68&amp;"")&lt;&gt;"Pendiente",TRIM(K68&amp;"")&lt;&gt;"Por confirmar",TRIM(K68&amp;"")&lt;&gt;"No consta",TRIM(K68&amp;"")&lt;&gt;"Desconocido",TRIM(K68&amp;"")&lt;&gt;"Sin confirmar",TRIM(K68&amp;"")&lt;&gt;"Por decidir",TRIM(K68&amp;"")&lt;&gt;"Por comprobar"),OR(H68="Sale",H68="Se queda"),IF(ISNUMBER(I68),AND(ABS(I68-ROUND(I68,2))&lt;0.00000001),FALSE),IF(ISNUMBER(J68),AND(ABS(J68-ROUND(J68,2))&lt;0.00000001),FALSE),NOT(OR(NOT(OR(H68="",H68="Sale",H68="Se queda",H68="Pendiente")),IF(LEN(TRIM(I68&amp;""))=0,FALSE,NOT(IF(ISNUMBER(I68),AND(ABS(I68-ROUND(I68,2))&lt;0.00000001),FALSE))),IF(LEN(TRIM(J68&amp;""))=0,FALSE,NOT(IF(ISNUMBER(J68),AND(ABS(J68-ROUND(J68,2))&lt;0.00000001),FALSE))),IF(AND(H68="Sale",ISNUMBER(J68)),J68&lt;&gt;0,FALSE)))),1,0),0)</f>
        <v>0</v>
      </c>
      <c r="P68" s="49">
        <f>IF(OR(ISERROR(C68),ISERROR(D68),ISERROR(E68),ISERROR(F68),ISERROR(G68),ISERROR(H68),ISERROR(I68),ISERROR(J68),ISERROR(K68)),2,IFERROR(IF(NOT(COUNTA(C68:K68)&gt;0),"",IF(OR(NOT(OR(H68="",H68="Sale",H68="Se queda",H68="Pendiente")),IF(LEN(TRIM(I68&amp;""))=0,FALSE,NOT(IF(ISNUMBER(I68),AND(ABS(I68-ROUND(I68,2))&lt;0.00000001),FALSE))),IF(LEN(TRIM(J68&amp;""))=0,FALSE,NOT(IF(ISNUMBER(J68),AND(ABS(J68-ROUND(J68,2))&lt;0.00000001),FALSE))),IF(AND(H68="Sale",ISNUMBER(J68)),J68&lt;&gt;0,FALSE)),2,IF(AND(O68=1,AND(AND(LEN(TRIM(F68&amp;""))&gt;0,TRIM(F68&amp;"")&lt;&gt;"Pendiente",TRIM(F68&amp;"")&lt;&gt;"Por confirmar",TRIM(F68&amp;"")&lt;&gt;"No consta",TRIM(F68&amp;"")&lt;&gt;"Desconocido",TRIM(F68&amp;"")&lt;&gt;"Sin confirmar",TRIM(F68&amp;"")&lt;&gt;"Por decidir",TRIM(F68&amp;"")&lt;&gt;"Por comprobar"),AND(LEN(TRIM(G68&amp;""))&gt;0,TRIM(G68&amp;"")&lt;&gt;"Pendiente",TRIM(G68&amp;"")&lt;&gt;"Por confirmar",TRIM(G68&amp;"")&lt;&gt;"No consta",TRIM(G68&amp;"")&lt;&gt;"Desconocido",TRIM(G68&amp;"")&lt;&gt;"Sin confirmar",TRIM(G68&amp;"")&lt;&gt;"Por decidir",TRIM(G68&amp;"")&lt;&gt;"Por comprobar"),TRIM(F68)&lt;&gt;"Pendiente",TRIM(G68)&lt;&gt;"Pendiente",TRIM(F68)&lt;&gt;"Por confirmar",TRIM(G68)&lt;&gt;"Por confirmar")),0,1))),2))</f>
      </c>
    </row>
    <row r="69" ht="70" customHeight="1">
      <c r="B69" s="39" t="n">
        <v>60</v>
      </c>
      <c r="C69" s="44"/>
      <c r="D69" s="44"/>
      <c r="E69" s="44"/>
      <c r="F69" s="44"/>
      <c r="G69" s="44"/>
      <c r="H69" s="45"/>
      <c r="I69" s="46"/>
      <c r="J69" s="46"/>
      <c r="K69" s="46"/>
      <c r="L69" s="47">
        <f>IFERROR(IF(O69=1,ROUND(J69-I69,2),""),"")</f>
      </c>
      <c r="M69" s="48">
        <f>IF(NOT(ISNUMBER(P69)),"",IF(P69=2,"ROJO",IF(P69=1,"ÁMBAR","VERDE")))</f>
      </c>
      <c r="N69" s="48">
        <f>IFERROR(IF(NOT(COUNTA(C69:K69)&gt;0),"",IF(OR(NOT(OR(H69="",H69="Sale",H69="Se queda",H69="Pendiente")),IF(LEN(TRIM(I69&amp;""))=0,FALSE,NOT(IF(ISNUMBER(I69),AND(ABS(I69-ROUND(I69,2))&lt;0.00000001),FALSE))),IF(LEN(TRIM(J69&amp;""))=0,FALSE,NOT(IF(ISNUMBER(J69),AND(ABS(J69-ROUND(J69,2))&lt;0.00000001),FALSE))),IF(AND(H69="Sale",ISNUMBER(J69)),J69&lt;&gt;0,FALSE)),"Revisamos opciones e importes; Sale exige después cero explícito. Los importes tienen dos decimales.",IF(O69=0,"Completamos antes, después, estado, importes y referencia. Lo desconocido no es cero.",IF(P69&gt;0,"La diferencia se conoce; falta concretar quién lo hace. Sigue pendiente en el total completo.","Alcance e importes registrados. Una salida no demuestra adjudicación a otro.")))),"Hay una entrada con error. Corregimos el dato antes de cerrar la comprobación.")</f>
      </c>
      <c r="O69" s="49" t="n">
        <f>IFERROR(IF(AND(AND(LEN(TRIM(C69&amp;""))&gt;0,TRIM(C69&amp;"")&lt;&gt;"Pendiente",TRIM(C69&amp;"")&lt;&gt;"Por confirmar",TRIM(C69&amp;"")&lt;&gt;"No consta",TRIM(C69&amp;"")&lt;&gt;"Desconocido",TRIM(C69&amp;"")&lt;&gt;"Sin confirmar",TRIM(C69&amp;"")&lt;&gt;"Por decidir",TRIM(C69&amp;"")&lt;&gt;"Por comprobar"),AND(LEN(TRIM(D69&amp;""))&gt;0,TRIM(D69&amp;"")&lt;&gt;"Pendiente",TRIM(D69&amp;"")&lt;&gt;"Por confirmar",TRIM(D69&amp;"")&lt;&gt;"No consta",TRIM(D69&amp;"")&lt;&gt;"Desconocido",TRIM(D69&amp;"")&lt;&gt;"Sin confirmar",TRIM(D69&amp;"")&lt;&gt;"Por decidir",TRIM(D69&amp;"")&lt;&gt;"Por comprobar"),AND(LEN(TRIM(E69&amp;""))&gt;0,TRIM(E69&amp;"")&lt;&gt;"Pendiente",TRIM(E69&amp;"")&lt;&gt;"Por confirmar",TRIM(E69&amp;"")&lt;&gt;"No consta",TRIM(E69&amp;"")&lt;&gt;"Desconocido",TRIM(E69&amp;"")&lt;&gt;"Sin confirmar",TRIM(E69&amp;"")&lt;&gt;"Por decidir",TRIM(E69&amp;"")&lt;&gt;"Por comprobar"),AND(LEN(TRIM(K69&amp;""))&gt;0,TRIM(K69&amp;"")&lt;&gt;"Pendiente",TRIM(K69&amp;"")&lt;&gt;"Por confirmar",TRIM(K69&amp;"")&lt;&gt;"No consta",TRIM(K69&amp;"")&lt;&gt;"Desconocido",TRIM(K69&amp;"")&lt;&gt;"Sin confirmar",TRIM(K69&amp;"")&lt;&gt;"Por decidir",TRIM(K69&amp;"")&lt;&gt;"Por comprobar"),OR(H69="Sale",H69="Se queda"),IF(ISNUMBER(I69),AND(ABS(I69-ROUND(I69,2))&lt;0.00000001),FALSE),IF(ISNUMBER(J69),AND(ABS(J69-ROUND(J69,2))&lt;0.00000001),FALSE),NOT(OR(NOT(OR(H69="",H69="Sale",H69="Se queda",H69="Pendiente")),IF(LEN(TRIM(I69&amp;""))=0,FALSE,NOT(IF(ISNUMBER(I69),AND(ABS(I69-ROUND(I69,2))&lt;0.00000001),FALSE))),IF(LEN(TRIM(J69&amp;""))=0,FALSE,NOT(IF(ISNUMBER(J69),AND(ABS(J69-ROUND(J69,2))&lt;0.00000001),FALSE))),IF(AND(H69="Sale",ISNUMBER(J69)),J69&lt;&gt;0,FALSE)))),1,0),0)</f>
        <v>0</v>
      </c>
      <c r="P69" s="49">
        <f>IF(OR(ISERROR(C69),ISERROR(D69),ISERROR(E69),ISERROR(F69),ISERROR(G69),ISERROR(H69),ISERROR(I69),ISERROR(J69),ISERROR(K69)),2,IFERROR(IF(NOT(COUNTA(C69:K69)&gt;0),"",IF(OR(NOT(OR(H69="",H69="Sale",H69="Se queda",H69="Pendiente")),IF(LEN(TRIM(I69&amp;""))=0,FALSE,NOT(IF(ISNUMBER(I69),AND(ABS(I69-ROUND(I69,2))&lt;0.00000001),FALSE))),IF(LEN(TRIM(J69&amp;""))=0,FALSE,NOT(IF(ISNUMBER(J69),AND(ABS(J69-ROUND(J69,2))&lt;0.00000001),FALSE))),IF(AND(H69="Sale",ISNUMBER(J69)),J69&lt;&gt;0,FALSE)),2,IF(AND(O69=1,AND(AND(LEN(TRIM(F69&amp;""))&gt;0,TRIM(F69&amp;"")&lt;&gt;"Pendiente",TRIM(F69&amp;"")&lt;&gt;"Por confirmar",TRIM(F69&amp;"")&lt;&gt;"No consta",TRIM(F69&amp;"")&lt;&gt;"Desconocido",TRIM(F69&amp;"")&lt;&gt;"Sin confirmar",TRIM(F69&amp;"")&lt;&gt;"Por decidir",TRIM(F69&amp;"")&lt;&gt;"Por comprobar"),AND(LEN(TRIM(G69&amp;""))&gt;0,TRIM(G69&amp;"")&lt;&gt;"Pendiente",TRIM(G69&amp;"")&lt;&gt;"Por confirmar",TRIM(G69&amp;"")&lt;&gt;"No consta",TRIM(G69&amp;"")&lt;&gt;"Desconocido",TRIM(G69&amp;"")&lt;&gt;"Sin confirmar",TRIM(G69&amp;"")&lt;&gt;"Por decidir",TRIM(G69&amp;"")&lt;&gt;"Por comprobar"),TRIM(F69)&lt;&gt;"Pendiente",TRIM(G69)&lt;&gt;"Pendiente",TRIM(F69)&lt;&gt;"Por confirmar",TRIM(G69)&lt;&gt;"Por confirmar")),0,1))),2))</f>
      </c>
    </row>
    <row r="70" ht="70" customHeight="1">
      <c r="B70" s="39" t="n">
        <v>61</v>
      </c>
      <c r="C70" s="44"/>
      <c r="D70" s="44"/>
      <c r="E70" s="44"/>
      <c r="F70" s="44"/>
      <c r="G70" s="44"/>
      <c r="H70" s="45"/>
      <c r="I70" s="46"/>
      <c r="J70" s="46"/>
      <c r="K70" s="46"/>
      <c r="L70" s="47">
        <f>IFERROR(IF(O70=1,ROUND(J70-I70,2),""),"")</f>
      </c>
      <c r="M70" s="48">
        <f>IF(NOT(ISNUMBER(P70)),"",IF(P70=2,"ROJO",IF(P70=1,"ÁMBAR","VERDE")))</f>
      </c>
      <c r="N70" s="48">
        <f>IFERROR(IF(NOT(COUNTA(C70:K70)&gt;0),"",IF(OR(NOT(OR(H70="",H70="Sale",H70="Se queda",H70="Pendiente")),IF(LEN(TRIM(I70&amp;""))=0,FALSE,NOT(IF(ISNUMBER(I70),AND(ABS(I70-ROUND(I70,2))&lt;0.00000001),FALSE))),IF(LEN(TRIM(J70&amp;""))=0,FALSE,NOT(IF(ISNUMBER(J70),AND(ABS(J70-ROUND(J70,2))&lt;0.00000001),FALSE))),IF(AND(H70="Sale",ISNUMBER(J70)),J70&lt;&gt;0,FALSE)),"Revisamos opciones e importes; Sale exige después cero explícito. Los importes tienen dos decimales.",IF(O70=0,"Completamos antes, después, estado, importes y referencia. Lo desconocido no es cero.",IF(P70&gt;0,"La diferencia se conoce; falta concretar quién lo hace. Sigue pendiente en el total completo.","Alcance e importes registrados. Una salida no demuestra adjudicación a otro.")))),"Hay una entrada con error. Corregimos el dato antes de cerrar la comprobación.")</f>
      </c>
      <c r="O70" s="49" t="n">
        <f>IFERROR(IF(AND(AND(LEN(TRIM(C70&amp;""))&gt;0,TRIM(C70&amp;"")&lt;&gt;"Pendiente",TRIM(C70&amp;"")&lt;&gt;"Por confirmar",TRIM(C70&amp;"")&lt;&gt;"No consta",TRIM(C70&amp;"")&lt;&gt;"Desconocido",TRIM(C70&amp;"")&lt;&gt;"Sin confirmar",TRIM(C70&amp;"")&lt;&gt;"Por decidir",TRIM(C70&amp;"")&lt;&gt;"Por comprobar"),AND(LEN(TRIM(D70&amp;""))&gt;0,TRIM(D70&amp;"")&lt;&gt;"Pendiente",TRIM(D70&amp;"")&lt;&gt;"Por confirmar",TRIM(D70&amp;"")&lt;&gt;"No consta",TRIM(D70&amp;"")&lt;&gt;"Desconocido",TRIM(D70&amp;"")&lt;&gt;"Sin confirmar",TRIM(D70&amp;"")&lt;&gt;"Por decidir",TRIM(D70&amp;"")&lt;&gt;"Por comprobar"),AND(LEN(TRIM(E70&amp;""))&gt;0,TRIM(E70&amp;"")&lt;&gt;"Pendiente",TRIM(E70&amp;"")&lt;&gt;"Por confirmar",TRIM(E70&amp;"")&lt;&gt;"No consta",TRIM(E70&amp;"")&lt;&gt;"Desconocido",TRIM(E70&amp;"")&lt;&gt;"Sin confirmar",TRIM(E70&amp;"")&lt;&gt;"Por decidir",TRIM(E70&amp;"")&lt;&gt;"Por comprobar"),AND(LEN(TRIM(K70&amp;""))&gt;0,TRIM(K70&amp;"")&lt;&gt;"Pendiente",TRIM(K70&amp;"")&lt;&gt;"Por confirmar",TRIM(K70&amp;"")&lt;&gt;"No consta",TRIM(K70&amp;"")&lt;&gt;"Desconocido",TRIM(K70&amp;"")&lt;&gt;"Sin confirmar",TRIM(K70&amp;"")&lt;&gt;"Por decidir",TRIM(K70&amp;"")&lt;&gt;"Por comprobar"),OR(H70="Sale",H70="Se queda"),IF(ISNUMBER(I70),AND(ABS(I70-ROUND(I70,2))&lt;0.00000001),FALSE),IF(ISNUMBER(J70),AND(ABS(J70-ROUND(J70,2))&lt;0.00000001),FALSE),NOT(OR(NOT(OR(H70="",H70="Sale",H70="Se queda",H70="Pendiente")),IF(LEN(TRIM(I70&amp;""))=0,FALSE,NOT(IF(ISNUMBER(I70),AND(ABS(I70-ROUND(I70,2))&lt;0.00000001),FALSE))),IF(LEN(TRIM(J70&amp;""))=0,FALSE,NOT(IF(ISNUMBER(J70),AND(ABS(J70-ROUND(J70,2))&lt;0.00000001),FALSE))),IF(AND(H70="Sale",ISNUMBER(J70)),J70&lt;&gt;0,FALSE)))),1,0),0)</f>
        <v>0</v>
      </c>
      <c r="P70" s="49">
        <f>IF(OR(ISERROR(C70),ISERROR(D70),ISERROR(E70),ISERROR(F70),ISERROR(G70),ISERROR(H70),ISERROR(I70),ISERROR(J70),ISERROR(K70)),2,IFERROR(IF(NOT(COUNTA(C70:K70)&gt;0),"",IF(OR(NOT(OR(H70="",H70="Sale",H70="Se queda",H70="Pendiente")),IF(LEN(TRIM(I70&amp;""))=0,FALSE,NOT(IF(ISNUMBER(I70),AND(ABS(I70-ROUND(I70,2))&lt;0.00000001),FALSE))),IF(LEN(TRIM(J70&amp;""))=0,FALSE,NOT(IF(ISNUMBER(J70),AND(ABS(J70-ROUND(J70,2))&lt;0.00000001),FALSE))),IF(AND(H70="Sale",ISNUMBER(J70)),J70&lt;&gt;0,FALSE)),2,IF(AND(O70=1,AND(AND(LEN(TRIM(F70&amp;""))&gt;0,TRIM(F70&amp;"")&lt;&gt;"Pendiente",TRIM(F70&amp;"")&lt;&gt;"Por confirmar",TRIM(F70&amp;"")&lt;&gt;"No consta",TRIM(F70&amp;"")&lt;&gt;"Desconocido",TRIM(F70&amp;"")&lt;&gt;"Sin confirmar",TRIM(F70&amp;"")&lt;&gt;"Por decidir",TRIM(F70&amp;"")&lt;&gt;"Por comprobar"),AND(LEN(TRIM(G70&amp;""))&gt;0,TRIM(G70&amp;"")&lt;&gt;"Pendiente",TRIM(G70&amp;"")&lt;&gt;"Por confirmar",TRIM(G70&amp;"")&lt;&gt;"No consta",TRIM(G70&amp;"")&lt;&gt;"Desconocido",TRIM(G70&amp;"")&lt;&gt;"Sin confirmar",TRIM(G70&amp;"")&lt;&gt;"Por decidir",TRIM(G70&amp;"")&lt;&gt;"Por comprobar"),TRIM(F70)&lt;&gt;"Pendiente",TRIM(G70)&lt;&gt;"Pendiente",TRIM(F70)&lt;&gt;"Por confirmar",TRIM(G70)&lt;&gt;"Por confirmar")),0,1))),2))</f>
      </c>
    </row>
    <row r="71" ht="70" customHeight="1">
      <c r="B71" s="39" t="n">
        <v>62</v>
      </c>
      <c r="C71" s="44"/>
      <c r="D71" s="44"/>
      <c r="E71" s="44"/>
      <c r="F71" s="44"/>
      <c r="G71" s="44"/>
      <c r="H71" s="45"/>
      <c r="I71" s="46"/>
      <c r="J71" s="46"/>
      <c r="K71" s="46"/>
      <c r="L71" s="47">
        <f>IFERROR(IF(O71=1,ROUND(J71-I71,2),""),"")</f>
      </c>
      <c r="M71" s="48">
        <f>IF(NOT(ISNUMBER(P71)),"",IF(P71=2,"ROJO",IF(P71=1,"ÁMBAR","VERDE")))</f>
      </c>
      <c r="N71" s="48">
        <f>IFERROR(IF(NOT(COUNTA(C71:K71)&gt;0),"",IF(OR(NOT(OR(H71="",H71="Sale",H71="Se queda",H71="Pendiente")),IF(LEN(TRIM(I71&amp;""))=0,FALSE,NOT(IF(ISNUMBER(I71),AND(ABS(I71-ROUND(I71,2))&lt;0.00000001),FALSE))),IF(LEN(TRIM(J71&amp;""))=0,FALSE,NOT(IF(ISNUMBER(J71),AND(ABS(J71-ROUND(J71,2))&lt;0.00000001),FALSE))),IF(AND(H71="Sale",ISNUMBER(J71)),J71&lt;&gt;0,FALSE)),"Revisamos opciones e importes; Sale exige después cero explícito. Los importes tienen dos decimales.",IF(O71=0,"Completamos antes, después, estado, importes y referencia. Lo desconocido no es cero.",IF(P71&gt;0,"La diferencia se conoce; falta concretar quién lo hace. Sigue pendiente en el total completo.","Alcance e importes registrados. Una salida no demuestra adjudicación a otro.")))),"Hay una entrada con error. Corregimos el dato antes de cerrar la comprobación.")</f>
      </c>
      <c r="O71" s="49" t="n">
        <f>IFERROR(IF(AND(AND(LEN(TRIM(C71&amp;""))&gt;0,TRIM(C71&amp;"")&lt;&gt;"Pendiente",TRIM(C71&amp;"")&lt;&gt;"Por confirmar",TRIM(C71&amp;"")&lt;&gt;"No consta",TRIM(C71&amp;"")&lt;&gt;"Desconocido",TRIM(C71&amp;"")&lt;&gt;"Sin confirmar",TRIM(C71&amp;"")&lt;&gt;"Por decidir",TRIM(C71&amp;"")&lt;&gt;"Por comprobar"),AND(LEN(TRIM(D71&amp;""))&gt;0,TRIM(D71&amp;"")&lt;&gt;"Pendiente",TRIM(D71&amp;"")&lt;&gt;"Por confirmar",TRIM(D71&amp;"")&lt;&gt;"No consta",TRIM(D71&amp;"")&lt;&gt;"Desconocido",TRIM(D71&amp;"")&lt;&gt;"Sin confirmar",TRIM(D71&amp;"")&lt;&gt;"Por decidir",TRIM(D71&amp;"")&lt;&gt;"Por comprobar"),AND(LEN(TRIM(E71&amp;""))&gt;0,TRIM(E71&amp;"")&lt;&gt;"Pendiente",TRIM(E71&amp;"")&lt;&gt;"Por confirmar",TRIM(E71&amp;"")&lt;&gt;"No consta",TRIM(E71&amp;"")&lt;&gt;"Desconocido",TRIM(E71&amp;"")&lt;&gt;"Sin confirmar",TRIM(E71&amp;"")&lt;&gt;"Por decidir",TRIM(E71&amp;"")&lt;&gt;"Por comprobar"),AND(LEN(TRIM(K71&amp;""))&gt;0,TRIM(K71&amp;"")&lt;&gt;"Pendiente",TRIM(K71&amp;"")&lt;&gt;"Por confirmar",TRIM(K71&amp;"")&lt;&gt;"No consta",TRIM(K71&amp;"")&lt;&gt;"Desconocido",TRIM(K71&amp;"")&lt;&gt;"Sin confirmar",TRIM(K71&amp;"")&lt;&gt;"Por decidir",TRIM(K71&amp;"")&lt;&gt;"Por comprobar"),OR(H71="Sale",H71="Se queda"),IF(ISNUMBER(I71),AND(ABS(I71-ROUND(I71,2))&lt;0.00000001),FALSE),IF(ISNUMBER(J71),AND(ABS(J71-ROUND(J71,2))&lt;0.00000001),FALSE),NOT(OR(NOT(OR(H71="",H71="Sale",H71="Se queda",H71="Pendiente")),IF(LEN(TRIM(I71&amp;""))=0,FALSE,NOT(IF(ISNUMBER(I71),AND(ABS(I71-ROUND(I71,2))&lt;0.00000001),FALSE))),IF(LEN(TRIM(J71&amp;""))=0,FALSE,NOT(IF(ISNUMBER(J71),AND(ABS(J71-ROUND(J71,2))&lt;0.00000001),FALSE))),IF(AND(H71="Sale",ISNUMBER(J71)),J71&lt;&gt;0,FALSE)))),1,0),0)</f>
        <v>0</v>
      </c>
      <c r="P71" s="49">
        <f>IF(OR(ISERROR(C71),ISERROR(D71),ISERROR(E71),ISERROR(F71),ISERROR(G71),ISERROR(H71),ISERROR(I71),ISERROR(J71),ISERROR(K71)),2,IFERROR(IF(NOT(COUNTA(C71:K71)&gt;0),"",IF(OR(NOT(OR(H71="",H71="Sale",H71="Se queda",H71="Pendiente")),IF(LEN(TRIM(I71&amp;""))=0,FALSE,NOT(IF(ISNUMBER(I71),AND(ABS(I71-ROUND(I71,2))&lt;0.00000001),FALSE))),IF(LEN(TRIM(J71&amp;""))=0,FALSE,NOT(IF(ISNUMBER(J71),AND(ABS(J71-ROUND(J71,2))&lt;0.00000001),FALSE))),IF(AND(H71="Sale",ISNUMBER(J71)),J71&lt;&gt;0,FALSE)),2,IF(AND(O71=1,AND(AND(LEN(TRIM(F71&amp;""))&gt;0,TRIM(F71&amp;"")&lt;&gt;"Pendiente",TRIM(F71&amp;"")&lt;&gt;"Por confirmar",TRIM(F71&amp;"")&lt;&gt;"No consta",TRIM(F71&amp;"")&lt;&gt;"Desconocido",TRIM(F71&amp;"")&lt;&gt;"Sin confirmar",TRIM(F71&amp;"")&lt;&gt;"Por decidir",TRIM(F71&amp;"")&lt;&gt;"Por comprobar"),AND(LEN(TRIM(G71&amp;""))&gt;0,TRIM(G71&amp;"")&lt;&gt;"Pendiente",TRIM(G71&amp;"")&lt;&gt;"Por confirmar",TRIM(G71&amp;"")&lt;&gt;"No consta",TRIM(G71&amp;"")&lt;&gt;"Desconocido",TRIM(G71&amp;"")&lt;&gt;"Sin confirmar",TRIM(G71&amp;"")&lt;&gt;"Por decidir",TRIM(G71&amp;"")&lt;&gt;"Por comprobar"),TRIM(F71)&lt;&gt;"Pendiente",TRIM(G71)&lt;&gt;"Pendiente",TRIM(F71)&lt;&gt;"Por confirmar",TRIM(G71)&lt;&gt;"Por confirmar")),0,1))),2))</f>
      </c>
    </row>
    <row r="72" ht="70" customHeight="1">
      <c r="B72" s="39" t="n">
        <v>63</v>
      </c>
      <c r="C72" s="44"/>
      <c r="D72" s="44"/>
      <c r="E72" s="44"/>
      <c r="F72" s="44"/>
      <c r="G72" s="44"/>
      <c r="H72" s="45"/>
      <c r="I72" s="46"/>
      <c r="J72" s="46"/>
      <c r="K72" s="46"/>
      <c r="L72" s="47">
        <f>IFERROR(IF(O72=1,ROUND(J72-I72,2),""),"")</f>
      </c>
      <c r="M72" s="48">
        <f>IF(NOT(ISNUMBER(P72)),"",IF(P72=2,"ROJO",IF(P72=1,"ÁMBAR","VERDE")))</f>
      </c>
      <c r="N72" s="48">
        <f>IFERROR(IF(NOT(COUNTA(C72:K72)&gt;0),"",IF(OR(NOT(OR(H72="",H72="Sale",H72="Se queda",H72="Pendiente")),IF(LEN(TRIM(I72&amp;""))=0,FALSE,NOT(IF(ISNUMBER(I72),AND(ABS(I72-ROUND(I72,2))&lt;0.00000001),FALSE))),IF(LEN(TRIM(J72&amp;""))=0,FALSE,NOT(IF(ISNUMBER(J72),AND(ABS(J72-ROUND(J72,2))&lt;0.00000001),FALSE))),IF(AND(H72="Sale",ISNUMBER(J72)),J72&lt;&gt;0,FALSE)),"Revisamos opciones e importes; Sale exige después cero explícito. Los importes tienen dos decimales.",IF(O72=0,"Completamos antes, después, estado, importes y referencia. Lo desconocido no es cero.",IF(P72&gt;0,"La diferencia se conoce; falta concretar quién lo hace. Sigue pendiente en el total completo.","Alcance e importes registrados. Una salida no demuestra adjudicación a otro.")))),"Hay una entrada con error. Corregimos el dato antes de cerrar la comprobación.")</f>
      </c>
      <c r="O72" s="49" t="n">
        <f>IFERROR(IF(AND(AND(LEN(TRIM(C72&amp;""))&gt;0,TRIM(C72&amp;"")&lt;&gt;"Pendiente",TRIM(C72&amp;"")&lt;&gt;"Por confirmar",TRIM(C72&amp;"")&lt;&gt;"No consta",TRIM(C72&amp;"")&lt;&gt;"Desconocido",TRIM(C72&amp;"")&lt;&gt;"Sin confirmar",TRIM(C72&amp;"")&lt;&gt;"Por decidir",TRIM(C72&amp;"")&lt;&gt;"Por comprobar"),AND(LEN(TRIM(D72&amp;""))&gt;0,TRIM(D72&amp;"")&lt;&gt;"Pendiente",TRIM(D72&amp;"")&lt;&gt;"Por confirmar",TRIM(D72&amp;"")&lt;&gt;"No consta",TRIM(D72&amp;"")&lt;&gt;"Desconocido",TRIM(D72&amp;"")&lt;&gt;"Sin confirmar",TRIM(D72&amp;"")&lt;&gt;"Por decidir",TRIM(D72&amp;"")&lt;&gt;"Por comprobar"),AND(LEN(TRIM(E72&amp;""))&gt;0,TRIM(E72&amp;"")&lt;&gt;"Pendiente",TRIM(E72&amp;"")&lt;&gt;"Por confirmar",TRIM(E72&amp;"")&lt;&gt;"No consta",TRIM(E72&amp;"")&lt;&gt;"Desconocido",TRIM(E72&amp;"")&lt;&gt;"Sin confirmar",TRIM(E72&amp;"")&lt;&gt;"Por decidir",TRIM(E72&amp;"")&lt;&gt;"Por comprobar"),AND(LEN(TRIM(K72&amp;""))&gt;0,TRIM(K72&amp;"")&lt;&gt;"Pendiente",TRIM(K72&amp;"")&lt;&gt;"Por confirmar",TRIM(K72&amp;"")&lt;&gt;"No consta",TRIM(K72&amp;"")&lt;&gt;"Desconocido",TRIM(K72&amp;"")&lt;&gt;"Sin confirmar",TRIM(K72&amp;"")&lt;&gt;"Por decidir",TRIM(K72&amp;"")&lt;&gt;"Por comprobar"),OR(H72="Sale",H72="Se queda"),IF(ISNUMBER(I72),AND(ABS(I72-ROUND(I72,2))&lt;0.00000001),FALSE),IF(ISNUMBER(J72),AND(ABS(J72-ROUND(J72,2))&lt;0.00000001),FALSE),NOT(OR(NOT(OR(H72="",H72="Sale",H72="Se queda",H72="Pendiente")),IF(LEN(TRIM(I72&amp;""))=0,FALSE,NOT(IF(ISNUMBER(I72),AND(ABS(I72-ROUND(I72,2))&lt;0.00000001),FALSE))),IF(LEN(TRIM(J72&amp;""))=0,FALSE,NOT(IF(ISNUMBER(J72),AND(ABS(J72-ROUND(J72,2))&lt;0.00000001),FALSE))),IF(AND(H72="Sale",ISNUMBER(J72)),J72&lt;&gt;0,FALSE)))),1,0),0)</f>
        <v>0</v>
      </c>
      <c r="P72" s="49">
        <f>IF(OR(ISERROR(C72),ISERROR(D72),ISERROR(E72),ISERROR(F72),ISERROR(G72),ISERROR(H72),ISERROR(I72),ISERROR(J72),ISERROR(K72)),2,IFERROR(IF(NOT(COUNTA(C72:K72)&gt;0),"",IF(OR(NOT(OR(H72="",H72="Sale",H72="Se queda",H72="Pendiente")),IF(LEN(TRIM(I72&amp;""))=0,FALSE,NOT(IF(ISNUMBER(I72),AND(ABS(I72-ROUND(I72,2))&lt;0.00000001),FALSE))),IF(LEN(TRIM(J72&amp;""))=0,FALSE,NOT(IF(ISNUMBER(J72),AND(ABS(J72-ROUND(J72,2))&lt;0.00000001),FALSE))),IF(AND(H72="Sale",ISNUMBER(J72)),J72&lt;&gt;0,FALSE)),2,IF(AND(O72=1,AND(AND(LEN(TRIM(F72&amp;""))&gt;0,TRIM(F72&amp;"")&lt;&gt;"Pendiente",TRIM(F72&amp;"")&lt;&gt;"Por confirmar",TRIM(F72&amp;"")&lt;&gt;"No consta",TRIM(F72&amp;"")&lt;&gt;"Desconocido",TRIM(F72&amp;"")&lt;&gt;"Sin confirmar",TRIM(F72&amp;"")&lt;&gt;"Por decidir",TRIM(F72&amp;"")&lt;&gt;"Por comprobar"),AND(LEN(TRIM(G72&amp;""))&gt;0,TRIM(G72&amp;"")&lt;&gt;"Pendiente",TRIM(G72&amp;"")&lt;&gt;"Por confirmar",TRIM(G72&amp;"")&lt;&gt;"No consta",TRIM(G72&amp;"")&lt;&gt;"Desconocido",TRIM(G72&amp;"")&lt;&gt;"Sin confirmar",TRIM(G72&amp;"")&lt;&gt;"Por decidir",TRIM(G72&amp;"")&lt;&gt;"Por comprobar"),TRIM(F72)&lt;&gt;"Pendiente",TRIM(G72)&lt;&gt;"Pendiente",TRIM(F72)&lt;&gt;"Por confirmar",TRIM(G72)&lt;&gt;"Por confirmar")),0,1))),2))</f>
      </c>
    </row>
    <row r="73" ht="70" customHeight="1">
      <c r="B73" s="39" t="n">
        <v>64</v>
      </c>
      <c r="C73" s="44"/>
      <c r="D73" s="44"/>
      <c r="E73" s="44"/>
      <c r="F73" s="44"/>
      <c r="G73" s="44"/>
      <c r="H73" s="45"/>
      <c r="I73" s="46"/>
      <c r="J73" s="46"/>
      <c r="K73" s="46"/>
      <c r="L73" s="47">
        <f>IFERROR(IF(O73=1,ROUND(J73-I73,2),""),"")</f>
      </c>
      <c r="M73" s="48">
        <f>IF(NOT(ISNUMBER(P73)),"",IF(P73=2,"ROJO",IF(P73=1,"ÁMBAR","VERDE")))</f>
      </c>
      <c r="N73" s="48">
        <f>IFERROR(IF(NOT(COUNTA(C73:K73)&gt;0),"",IF(OR(NOT(OR(H73="",H73="Sale",H73="Se queda",H73="Pendiente")),IF(LEN(TRIM(I73&amp;""))=0,FALSE,NOT(IF(ISNUMBER(I73),AND(ABS(I73-ROUND(I73,2))&lt;0.00000001),FALSE))),IF(LEN(TRIM(J73&amp;""))=0,FALSE,NOT(IF(ISNUMBER(J73),AND(ABS(J73-ROUND(J73,2))&lt;0.00000001),FALSE))),IF(AND(H73="Sale",ISNUMBER(J73)),J73&lt;&gt;0,FALSE)),"Revisamos opciones e importes; Sale exige después cero explícito. Los importes tienen dos decimales.",IF(O73=0,"Completamos antes, después, estado, importes y referencia. Lo desconocido no es cero.",IF(P73&gt;0,"La diferencia se conoce; falta concretar quién lo hace. Sigue pendiente en el total completo.","Alcance e importes registrados. Una salida no demuestra adjudicación a otro.")))),"Hay una entrada con error. Corregimos el dato antes de cerrar la comprobación.")</f>
      </c>
      <c r="O73" s="49" t="n">
        <f>IFERROR(IF(AND(AND(LEN(TRIM(C73&amp;""))&gt;0,TRIM(C73&amp;"")&lt;&gt;"Pendiente",TRIM(C73&amp;"")&lt;&gt;"Por confirmar",TRIM(C73&amp;"")&lt;&gt;"No consta",TRIM(C73&amp;"")&lt;&gt;"Desconocido",TRIM(C73&amp;"")&lt;&gt;"Sin confirmar",TRIM(C73&amp;"")&lt;&gt;"Por decidir",TRIM(C73&amp;"")&lt;&gt;"Por comprobar"),AND(LEN(TRIM(D73&amp;""))&gt;0,TRIM(D73&amp;"")&lt;&gt;"Pendiente",TRIM(D73&amp;"")&lt;&gt;"Por confirmar",TRIM(D73&amp;"")&lt;&gt;"No consta",TRIM(D73&amp;"")&lt;&gt;"Desconocido",TRIM(D73&amp;"")&lt;&gt;"Sin confirmar",TRIM(D73&amp;"")&lt;&gt;"Por decidir",TRIM(D73&amp;"")&lt;&gt;"Por comprobar"),AND(LEN(TRIM(E73&amp;""))&gt;0,TRIM(E73&amp;"")&lt;&gt;"Pendiente",TRIM(E73&amp;"")&lt;&gt;"Por confirmar",TRIM(E73&amp;"")&lt;&gt;"No consta",TRIM(E73&amp;"")&lt;&gt;"Desconocido",TRIM(E73&amp;"")&lt;&gt;"Sin confirmar",TRIM(E73&amp;"")&lt;&gt;"Por decidir",TRIM(E73&amp;"")&lt;&gt;"Por comprobar"),AND(LEN(TRIM(K73&amp;""))&gt;0,TRIM(K73&amp;"")&lt;&gt;"Pendiente",TRIM(K73&amp;"")&lt;&gt;"Por confirmar",TRIM(K73&amp;"")&lt;&gt;"No consta",TRIM(K73&amp;"")&lt;&gt;"Desconocido",TRIM(K73&amp;"")&lt;&gt;"Sin confirmar",TRIM(K73&amp;"")&lt;&gt;"Por decidir",TRIM(K73&amp;"")&lt;&gt;"Por comprobar"),OR(H73="Sale",H73="Se queda"),IF(ISNUMBER(I73),AND(ABS(I73-ROUND(I73,2))&lt;0.00000001),FALSE),IF(ISNUMBER(J73),AND(ABS(J73-ROUND(J73,2))&lt;0.00000001),FALSE),NOT(OR(NOT(OR(H73="",H73="Sale",H73="Se queda",H73="Pendiente")),IF(LEN(TRIM(I73&amp;""))=0,FALSE,NOT(IF(ISNUMBER(I73),AND(ABS(I73-ROUND(I73,2))&lt;0.00000001),FALSE))),IF(LEN(TRIM(J73&amp;""))=0,FALSE,NOT(IF(ISNUMBER(J73),AND(ABS(J73-ROUND(J73,2))&lt;0.00000001),FALSE))),IF(AND(H73="Sale",ISNUMBER(J73)),J73&lt;&gt;0,FALSE)))),1,0),0)</f>
        <v>0</v>
      </c>
      <c r="P73" s="49">
        <f>IF(OR(ISERROR(C73),ISERROR(D73),ISERROR(E73),ISERROR(F73),ISERROR(G73),ISERROR(H73),ISERROR(I73),ISERROR(J73),ISERROR(K73)),2,IFERROR(IF(NOT(COUNTA(C73:K73)&gt;0),"",IF(OR(NOT(OR(H73="",H73="Sale",H73="Se queda",H73="Pendiente")),IF(LEN(TRIM(I73&amp;""))=0,FALSE,NOT(IF(ISNUMBER(I73),AND(ABS(I73-ROUND(I73,2))&lt;0.00000001),FALSE))),IF(LEN(TRIM(J73&amp;""))=0,FALSE,NOT(IF(ISNUMBER(J73),AND(ABS(J73-ROUND(J73,2))&lt;0.00000001),FALSE))),IF(AND(H73="Sale",ISNUMBER(J73)),J73&lt;&gt;0,FALSE)),2,IF(AND(O73=1,AND(AND(LEN(TRIM(F73&amp;""))&gt;0,TRIM(F73&amp;"")&lt;&gt;"Pendiente",TRIM(F73&amp;"")&lt;&gt;"Por confirmar",TRIM(F73&amp;"")&lt;&gt;"No consta",TRIM(F73&amp;"")&lt;&gt;"Desconocido",TRIM(F73&amp;"")&lt;&gt;"Sin confirmar",TRIM(F73&amp;"")&lt;&gt;"Por decidir",TRIM(F73&amp;"")&lt;&gt;"Por comprobar"),AND(LEN(TRIM(G73&amp;""))&gt;0,TRIM(G73&amp;"")&lt;&gt;"Pendiente",TRIM(G73&amp;"")&lt;&gt;"Por confirmar",TRIM(G73&amp;"")&lt;&gt;"No consta",TRIM(G73&amp;"")&lt;&gt;"Desconocido",TRIM(G73&amp;"")&lt;&gt;"Sin confirmar",TRIM(G73&amp;"")&lt;&gt;"Por decidir",TRIM(G73&amp;"")&lt;&gt;"Por comprobar"),TRIM(F73)&lt;&gt;"Pendiente",TRIM(G73)&lt;&gt;"Pendiente",TRIM(F73)&lt;&gt;"Por confirmar",TRIM(G73)&lt;&gt;"Por confirmar")),0,1))),2))</f>
      </c>
    </row>
    <row r="74" ht="70" customHeight="1">
      <c r="B74" s="39" t="n">
        <v>65</v>
      </c>
      <c r="C74" s="44"/>
      <c r="D74" s="44"/>
      <c r="E74" s="44"/>
      <c r="F74" s="44"/>
      <c r="G74" s="44"/>
      <c r="H74" s="45"/>
      <c r="I74" s="46"/>
      <c r="J74" s="46"/>
      <c r="K74" s="46"/>
      <c r="L74" s="47">
        <f>IFERROR(IF(O74=1,ROUND(J74-I74,2),""),"")</f>
      </c>
      <c r="M74" s="48">
        <f>IF(NOT(ISNUMBER(P74)),"",IF(P74=2,"ROJO",IF(P74=1,"ÁMBAR","VERDE")))</f>
      </c>
      <c r="N74" s="48">
        <f>IFERROR(IF(NOT(COUNTA(C74:K74)&gt;0),"",IF(OR(NOT(OR(H74="",H74="Sale",H74="Se queda",H74="Pendiente")),IF(LEN(TRIM(I74&amp;""))=0,FALSE,NOT(IF(ISNUMBER(I74),AND(ABS(I74-ROUND(I74,2))&lt;0.00000001),FALSE))),IF(LEN(TRIM(J74&amp;""))=0,FALSE,NOT(IF(ISNUMBER(J74),AND(ABS(J74-ROUND(J74,2))&lt;0.00000001),FALSE))),IF(AND(H74="Sale",ISNUMBER(J74)),J74&lt;&gt;0,FALSE)),"Revisamos opciones e importes; Sale exige después cero explícito. Los importes tienen dos decimales.",IF(O74=0,"Completamos antes, después, estado, importes y referencia. Lo desconocido no es cero.",IF(P74&gt;0,"La diferencia se conoce; falta concretar quién lo hace. Sigue pendiente en el total completo.","Alcance e importes registrados. Una salida no demuestra adjudicación a otro.")))),"Hay una entrada con error. Corregimos el dato antes de cerrar la comprobación.")</f>
      </c>
      <c r="O74" s="49" t="n">
        <f>IFERROR(IF(AND(AND(LEN(TRIM(C74&amp;""))&gt;0,TRIM(C74&amp;"")&lt;&gt;"Pendiente",TRIM(C74&amp;"")&lt;&gt;"Por confirmar",TRIM(C74&amp;"")&lt;&gt;"No consta",TRIM(C74&amp;"")&lt;&gt;"Desconocido",TRIM(C74&amp;"")&lt;&gt;"Sin confirmar",TRIM(C74&amp;"")&lt;&gt;"Por decidir",TRIM(C74&amp;"")&lt;&gt;"Por comprobar"),AND(LEN(TRIM(D74&amp;""))&gt;0,TRIM(D74&amp;"")&lt;&gt;"Pendiente",TRIM(D74&amp;"")&lt;&gt;"Por confirmar",TRIM(D74&amp;"")&lt;&gt;"No consta",TRIM(D74&amp;"")&lt;&gt;"Desconocido",TRIM(D74&amp;"")&lt;&gt;"Sin confirmar",TRIM(D74&amp;"")&lt;&gt;"Por decidir",TRIM(D74&amp;"")&lt;&gt;"Por comprobar"),AND(LEN(TRIM(E74&amp;""))&gt;0,TRIM(E74&amp;"")&lt;&gt;"Pendiente",TRIM(E74&amp;"")&lt;&gt;"Por confirmar",TRIM(E74&amp;"")&lt;&gt;"No consta",TRIM(E74&amp;"")&lt;&gt;"Desconocido",TRIM(E74&amp;"")&lt;&gt;"Sin confirmar",TRIM(E74&amp;"")&lt;&gt;"Por decidir",TRIM(E74&amp;"")&lt;&gt;"Por comprobar"),AND(LEN(TRIM(K74&amp;""))&gt;0,TRIM(K74&amp;"")&lt;&gt;"Pendiente",TRIM(K74&amp;"")&lt;&gt;"Por confirmar",TRIM(K74&amp;"")&lt;&gt;"No consta",TRIM(K74&amp;"")&lt;&gt;"Desconocido",TRIM(K74&amp;"")&lt;&gt;"Sin confirmar",TRIM(K74&amp;"")&lt;&gt;"Por decidir",TRIM(K74&amp;"")&lt;&gt;"Por comprobar"),OR(H74="Sale",H74="Se queda"),IF(ISNUMBER(I74),AND(ABS(I74-ROUND(I74,2))&lt;0.00000001),FALSE),IF(ISNUMBER(J74),AND(ABS(J74-ROUND(J74,2))&lt;0.00000001),FALSE),NOT(OR(NOT(OR(H74="",H74="Sale",H74="Se queda",H74="Pendiente")),IF(LEN(TRIM(I74&amp;""))=0,FALSE,NOT(IF(ISNUMBER(I74),AND(ABS(I74-ROUND(I74,2))&lt;0.00000001),FALSE))),IF(LEN(TRIM(J74&amp;""))=0,FALSE,NOT(IF(ISNUMBER(J74),AND(ABS(J74-ROUND(J74,2))&lt;0.00000001),FALSE))),IF(AND(H74="Sale",ISNUMBER(J74)),J74&lt;&gt;0,FALSE)))),1,0),0)</f>
        <v>0</v>
      </c>
      <c r="P74" s="49">
        <f>IF(OR(ISERROR(C74),ISERROR(D74),ISERROR(E74),ISERROR(F74),ISERROR(G74),ISERROR(H74),ISERROR(I74),ISERROR(J74),ISERROR(K74)),2,IFERROR(IF(NOT(COUNTA(C74:K74)&gt;0),"",IF(OR(NOT(OR(H74="",H74="Sale",H74="Se queda",H74="Pendiente")),IF(LEN(TRIM(I74&amp;""))=0,FALSE,NOT(IF(ISNUMBER(I74),AND(ABS(I74-ROUND(I74,2))&lt;0.00000001),FALSE))),IF(LEN(TRIM(J74&amp;""))=0,FALSE,NOT(IF(ISNUMBER(J74),AND(ABS(J74-ROUND(J74,2))&lt;0.00000001),FALSE))),IF(AND(H74="Sale",ISNUMBER(J74)),J74&lt;&gt;0,FALSE)),2,IF(AND(O74=1,AND(AND(LEN(TRIM(F74&amp;""))&gt;0,TRIM(F74&amp;"")&lt;&gt;"Pendiente",TRIM(F74&amp;"")&lt;&gt;"Por confirmar",TRIM(F74&amp;"")&lt;&gt;"No consta",TRIM(F74&amp;"")&lt;&gt;"Desconocido",TRIM(F74&amp;"")&lt;&gt;"Sin confirmar",TRIM(F74&amp;"")&lt;&gt;"Por decidir",TRIM(F74&amp;"")&lt;&gt;"Por comprobar"),AND(LEN(TRIM(G74&amp;""))&gt;0,TRIM(G74&amp;"")&lt;&gt;"Pendiente",TRIM(G74&amp;"")&lt;&gt;"Por confirmar",TRIM(G74&amp;"")&lt;&gt;"No consta",TRIM(G74&amp;"")&lt;&gt;"Desconocido",TRIM(G74&amp;"")&lt;&gt;"Sin confirmar",TRIM(G74&amp;"")&lt;&gt;"Por decidir",TRIM(G74&amp;"")&lt;&gt;"Por comprobar"),TRIM(F74)&lt;&gt;"Pendiente",TRIM(G74)&lt;&gt;"Pendiente",TRIM(F74)&lt;&gt;"Por confirmar",TRIM(G74)&lt;&gt;"Por confirmar")),0,1))),2))</f>
      </c>
    </row>
    <row r="75" ht="70" customHeight="1">
      <c r="B75" s="39" t="n">
        <v>66</v>
      </c>
      <c r="C75" s="44"/>
      <c r="D75" s="44"/>
      <c r="E75" s="44"/>
      <c r="F75" s="44"/>
      <c r="G75" s="44"/>
      <c r="H75" s="45"/>
      <c r="I75" s="46"/>
      <c r="J75" s="46"/>
      <c r="K75" s="46"/>
      <c r="L75" s="47">
        <f>IFERROR(IF(O75=1,ROUND(J75-I75,2),""),"")</f>
      </c>
      <c r="M75" s="48">
        <f>IF(NOT(ISNUMBER(P75)),"",IF(P75=2,"ROJO",IF(P75=1,"ÁMBAR","VERDE")))</f>
      </c>
      <c r="N75" s="48">
        <f>IFERROR(IF(NOT(COUNTA(C75:K75)&gt;0),"",IF(OR(NOT(OR(H75="",H75="Sale",H75="Se queda",H75="Pendiente")),IF(LEN(TRIM(I75&amp;""))=0,FALSE,NOT(IF(ISNUMBER(I75),AND(ABS(I75-ROUND(I75,2))&lt;0.00000001),FALSE))),IF(LEN(TRIM(J75&amp;""))=0,FALSE,NOT(IF(ISNUMBER(J75),AND(ABS(J75-ROUND(J75,2))&lt;0.00000001),FALSE))),IF(AND(H75="Sale",ISNUMBER(J75)),J75&lt;&gt;0,FALSE)),"Revisamos opciones e importes; Sale exige después cero explícito. Los importes tienen dos decimales.",IF(O75=0,"Completamos antes, después, estado, importes y referencia. Lo desconocido no es cero.",IF(P75&gt;0,"La diferencia se conoce; falta concretar quién lo hace. Sigue pendiente en el total completo.","Alcance e importes registrados. Una salida no demuestra adjudicación a otro.")))),"Hay una entrada con error. Corregimos el dato antes de cerrar la comprobación.")</f>
      </c>
      <c r="O75" s="49" t="n">
        <f>IFERROR(IF(AND(AND(LEN(TRIM(C75&amp;""))&gt;0,TRIM(C75&amp;"")&lt;&gt;"Pendiente",TRIM(C75&amp;"")&lt;&gt;"Por confirmar",TRIM(C75&amp;"")&lt;&gt;"No consta",TRIM(C75&amp;"")&lt;&gt;"Desconocido",TRIM(C75&amp;"")&lt;&gt;"Sin confirmar",TRIM(C75&amp;"")&lt;&gt;"Por decidir",TRIM(C75&amp;"")&lt;&gt;"Por comprobar"),AND(LEN(TRIM(D75&amp;""))&gt;0,TRIM(D75&amp;"")&lt;&gt;"Pendiente",TRIM(D75&amp;"")&lt;&gt;"Por confirmar",TRIM(D75&amp;"")&lt;&gt;"No consta",TRIM(D75&amp;"")&lt;&gt;"Desconocido",TRIM(D75&amp;"")&lt;&gt;"Sin confirmar",TRIM(D75&amp;"")&lt;&gt;"Por decidir",TRIM(D75&amp;"")&lt;&gt;"Por comprobar"),AND(LEN(TRIM(E75&amp;""))&gt;0,TRIM(E75&amp;"")&lt;&gt;"Pendiente",TRIM(E75&amp;"")&lt;&gt;"Por confirmar",TRIM(E75&amp;"")&lt;&gt;"No consta",TRIM(E75&amp;"")&lt;&gt;"Desconocido",TRIM(E75&amp;"")&lt;&gt;"Sin confirmar",TRIM(E75&amp;"")&lt;&gt;"Por decidir",TRIM(E75&amp;"")&lt;&gt;"Por comprobar"),AND(LEN(TRIM(K75&amp;""))&gt;0,TRIM(K75&amp;"")&lt;&gt;"Pendiente",TRIM(K75&amp;"")&lt;&gt;"Por confirmar",TRIM(K75&amp;"")&lt;&gt;"No consta",TRIM(K75&amp;"")&lt;&gt;"Desconocido",TRIM(K75&amp;"")&lt;&gt;"Sin confirmar",TRIM(K75&amp;"")&lt;&gt;"Por decidir",TRIM(K75&amp;"")&lt;&gt;"Por comprobar"),OR(H75="Sale",H75="Se queda"),IF(ISNUMBER(I75),AND(ABS(I75-ROUND(I75,2))&lt;0.00000001),FALSE),IF(ISNUMBER(J75),AND(ABS(J75-ROUND(J75,2))&lt;0.00000001),FALSE),NOT(OR(NOT(OR(H75="",H75="Sale",H75="Se queda",H75="Pendiente")),IF(LEN(TRIM(I75&amp;""))=0,FALSE,NOT(IF(ISNUMBER(I75),AND(ABS(I75-ROUND(I75,2))&lt;0.00000001),FALSE))),IF(LEN(TRIM(J75&amp;""))=0,FALSE,NOT(IF(ISNUMBER(J75),AND(ABS(J75-ROUND(J75,2))&lt;0.00000001),FALSE))),IF(AND(H75="Sale",ISNUMBER(J75)),J75&lt;&gt;0,FALSE)))),1,0),0)</f>
        <v>0</v>
      </c>
      <c r="P75" s="49">
        <f>IF(OR(ISERROR(C75),ISERROR(D75),ISERROR(E75),ISERROR(F75),ISERROR(G75),ISERROR(H75),ISERROR(I75),ISERROR(J75),ISERROR(K75)),2,IFERROR(IF(NOT(COUNTA(C75:K75)&gt;0),"",IF(OR(NOT(OR(H75="",H75="Sale",H75="Se queda",H75="Pendiente")),IF(LEN(TRIM(I75&amp;""))=0,FALSE,NOT(IF(ISNUMBER(I75),AND(ABS(I75-ROUND(I75,2))&lt;0.00000001),FALSE))),IF(LEN(TRIM(J75&amp;""))=0,FALSE,NOT(IF(ISNUMBER(J75),AND(ABS(J75-ROUND(J75,2))&lt;0.00000001),FALSE))),IF(AND(H75="Sale",ISNUMBER(J75)),J75&lt;&gt;0,FALSE)),2,IF(AND(O75=1,AND(AND(LEN(TRIM(F75&amp;""))&gt;0,TRIM(F75&amp;"")&lt;&gt;"Pendiente",TRIM(F75&amp;"")&lt;&gt;"Por confirmar",TRIM(F75&amp;"")&lt;&gt;"No consta",TRIM(F75&amp;"")&lt;&gt;"Desconocido",TRIM(F75&amp;"")&lt;&gt;"Sin confirmar",TRIM(F75&amp;"")&lt;&gt;"Por decidir",TRIM(F75&amp;"")&lt;&gt;"Por comprobar"),AND(LEN(TRIM(G75&amp;""))&gt;0,TRIM(G75&amp;"")&lt;&gt;"Pendiente",TRIM(G75&amp;"")&lt;&gt;"Por confirmar",TRIM(G75&amp;"")&lt;&gt;"No consta",TRIM(G75&amp;"")&lt;&gt;"Desconocido",TRIM(G75&amp;"")&lt;&gt;"Sin confirmar",TRIM(G75&amp;"")&lt;&gt;"Por decidir",TRIM(G75&amp;"")&lt;&gt;"Por comprobar"),TRIM(F75)&lt;&gt;"Pendiente",TRIM(G75)&lt;&gt;"Pendiente",TRIM(F75)&lt;&gt;"Por confirmar",TRIM(G75)&lt;&gt;"Por confirmar")),0,1))),2))</f>
      </c>
    </row>
    <row r="76" ht="70" customHeight="1">
      <c r="B76" s="39" t="n">
        <v>67</v>
      </c>
      <c r="C76" s="44"/>
      <c r="D76" s="44"/>
      <c r="E76" s="44"/>
      <c r="F76" s="44"/>
      <c r="G76" s="44"/>
      <c r="H76" s="45"/>
      <c r="I76" s="46"/>
      <c r="J76" s="46"/>
      <c r="K76" s="46"/>
      <c r="L76" s="47">
        <f>IFERROR(IF(O76=1,ROUND(J76-I76,2),""),"")</f>
      </c>
      <c r="M76" s="48">
        <f>IF(NOT(ISNUMBER(P76)),"",IF(P76=2,"ROJO",IF(P76=1,"ÁMBAR","VERDE")))</f>
      </c>
      <c r="N76" s="48">
        <f>IFERROR(IF(NOT(COUNTA(C76:K76)&gt;0),"",IF(OR(NOT(OR(H76="",H76="Sale",H76="Se queda",H76="Pendiente")),IF(LEN(TRIM(I76&amp;""))=0,FALSE,NOT(IF(ISNUMBER(I76),AND(ABS(I76-ROUND(I76,2))&lt;0.00000001),FALSE))),IF(LEN(TRIM(J76&amp;""))=0,FALSE,NOT(IF(ISNUMBER(J76),AND(ABS(J76-ROUND(J76,2))&lt;0.00000001),FALSE))),IF(AND(H76="Sale",ISNUMBER(J76)),J76&lt;&gt;0,FALSE)),"Revisamos opciones e importes; Sale exige después cero explícito. Los importes tienen dos decimales.",IF(O76=0,"Completamos antes, después, estado, importes y referencia. Lo desconocido no es cero.",IF(P76&gt;0,"La diferencia se conoce; falta concretar quién lo hace. Sigue pendiente en el total completo.","Alcance e importes registrados. Una salida no demuestra adjudicación a otro.")))),"Hay una entrada con error. Corregimos el dato antes de cerrar la comprobación.")</f>
      </c>
      <c r="O76" s="49" t="n">
        <f>IFERROR(IF(AND(AND(LEN(TRIM(C76&amp;""))&gt;0,TRIM(C76&amp;"")&lt;&gt;"Pendiente",TRIM(C76&amp;"")&lt;&gt;"Por confirmar",TRIM(C76&amp;"")&lt;&gt;"No consta",TRIM(C76&amp;"")&lt;&gt;"Desconocido",TRIM(C76&amp;"")&lt;&gt;"Sin confirmar",TRIM(C76&amp;"")&lt;&gt;"Por decidir",TRIM(C76&amp;"")&lt;&gt;"Por comprobar"),AND(LEN(TRIM(D76&amp;""))&gt;0,TRIM(D76&amp;"")&lt;&gt;"Pendiente",TRIM(D76&amp;"")&lt;&gt;"Por confirmar",TRIM(D76&amp;"")&lt;&gt;"No consta",TRIM(D76&amp;"")&lt;&gt;"Desconocido",TRIM(D76&amp;"")&lt;&gt;"Sin confirmar",TRIM(D76&amp;"")&lt;&gt;"Por decidir",TRIM(D76&amp;"")&lt;&gt;"Por comprobar"),AND(LEN(TRIM(E76&amp;""))&gt;0,TRIM(E76&amp;"")&lt;&gt;"Pendiente",TRIM(E76&amp;"")&lt;&gt;"Por confirmar",TRIM(E76&amp;"")&lt;&gt;"No consta",TRIM(E76&amp;"")&lt;&gt;"Desconocido",TRIM(E76&amp;"")&lt;&gt;"Sin confirmar",TRIM(E76&amp;"")&lt;&gt;"Por decidir",TRIM(E76&amp;"")&lt;&gt;"Por comprobar"),AND(LEN(TRIM(K76&amp;""))&gt;0,TRIM(K76&amp;"")&lt;&gt;"Pendiente",TRIM(K76&amp;"")&lt;&gt;"Por confirmar",TRIM(K76&amp;"")&lt;&gt;"No consta",TRIM(K76&amp;"")&lt;&gt;"Desconocido",TRIM(K76&amp;"")&lt;&gt;"Sin confirmar",TRIM(K76&amp;"")&lt;&gt;"Por decidir",TRIM(K76&amp;"")&lt;&gt;"Por comprobar"),OR(H76="Sale",H76="Se queda"),IF(ISNUMBER(I76),AND(ABS(I76-ROUND(I76,2))&lt;0.00000001),FALSE),IF(ISNUMBER(J76),AND(ABS(J76-ROUND(J76,2))&lt;0.00000001),FALSE),NOT(OR(NOT(OR(H76="",H76="Sale",H76="Se queda",H76="Pendiente")),IF(LEN(TRIM(I76&amp;""))=0,FALSE,NOT(IF(ISNUMBER(I76),AND(ABS(I76-ROUND(I76,2))&lt;0.00000001),FALSE))),IF(LEN(TRIM(J76&amp;""))=0,FALSE,NOT(IF(ISNUMBER(J76),AND(ABS(J76-ROUND(J76,2))&lt;0.00000001),FALSE))),IF(AND(H76="Sale",ISNUMBER(J76)),J76&lt;&gt;0,FALSE)))),1,0),0)</f>
        <v>0</v>
      </c>
      <c r="P76" s="49">
        <f>IF(OR(ISERROR(C76),ISERROR(D76),ISERROR(E76),ISERROR(F76),ISERROR(G76),ISERROR(H76),ISERROR(I76),ISERROR(J76),ISERROR(K76)),2,IFERROR(IF(NOT(COUNTA(C76:K76)&gt;0),"",IF(OR(NOT(OR(H76="",H76="Sale",H76="Se queda",H76="Pendiente")),IF(LEN(TRIM(I76&amp;""))=0,FALSE,NOT(IF(ISNUMBER(I76),AND(ABS(I76-ROUND(I76,2))&lt;0.00000001),FALSE))),IF(LEN(TRIM(J76&amp;""))=0,FALSE,NOT(IF(ISNUMBER(J76),AND(ABS(J76-ROUND(J76,2))&lt;0.00000001),FALSE))),IF(AND(H76="Sale",ISNUMBER(J76)),J76&lt;&gt;0,FALSE)),2,IF(AND(O76=1,AND(AND(LEN(TRIM(F76&amp;""))&gt;0,TRIM(F76&amp;"")&lt;&gt;"Pendiente",TRIM(F76&amp;"")&lt;&gt;"Por confirmar",TRIM(F76&amp;"")&lt;&gt;"No consta",TRIM(F76&amp;"")&lt;&gt;"Desconocido",TRIM(F76&amp;"")&lt;&gt;"Sin confirmar",TRIM(F76&amp;"")&lt;&gt;"Por decidir",TRIM(F76&amp;"")&lt;&gt;"Por comprobar"),AND(LEN(TRIM(G76&amp;""))&gt;0,TRIM(G76&amp;"")&lt;&gt;"Pendiente",TRIM(G76&amp;"")&lt;&gt;"Por confirmar",TRIM(G76&amp;"")&lt;&gt;"No consta",TRIM(G76&amp;"")&lt;&gt;"Desconocido",TRIM(G76&amp;"")&lt;&gt;"Sin confirmar",TRIM(G76&amp;"")&lt;&gt;"Por decidir",TRIM(G76&amp;"")&lt;&gt;"Por comprobar"),TRIM(F76)&lt;&gt;"Pendiente",TRIM(G76)&lt;&gt;"Pendiente",TRIM(F76)&lt;&gt;"Por confirmar",TRIM(G76)&lt;&gt;"Por confirmar")),0,1))),2))</f>
      </c>
    </row>
    <row r="77" ht="70" customHeight="1">
      <c r="B77" s="39" t="n">
        <v>68</v>
      </c>
      <c r="C77" s="44"/>
      <c r="D77" s="44"/>
      <c r="E77" s="44"/>
      <c r="F77" s="44"/>
      <c r="G77" s="44"/>
      <c r="H77" s="45"/>
      <c r="I77" s="46"/>
      <c r="J77" s="46"/>
      <c r="K77" s="46"/>
      <c r="L77" s="47">
        <f>IFERROR(IF(O77=1,ROUND(J77-I77,2),""),"")</f>
      </c>
      <c r="M77" s="48">
        <f>IF(NOT(ISNUMBER(P77)),"",IF(P77=2,"ROJO",IF(P77=1,"ÁMBAR","VERDE")))</f>
      </c>
      <c r="N77" s="48">
        <f>IFERROR(IF(NOT(COUNTA(C77:K77)&gt;0),"",IF(OR(NOT(OR(H77="",H77="Sale",H77="Se queda",H77="Pendiente")),IF(LEN(TRIM(I77&amp;""))=0,FALSE,NOT(IF(ISNUMBER(I77),AND(ABS(I77-ROUND(I77,2))&lt;0.00000001),FALSE))),IF(LEN(TRIM(J77&amp;""))=0,FALSE,NOT(IF(ISNUMBER(J77),AND(ABS(J77-ROUND(J77,2))&lt;0.00000001),FALSE))),IF(AND(H77="Sale",ISNUMBER(J77)),J77&lt;&gt;0,FALSE)),"Revisamos opciones e importes; Sale exige después cero explícito. Los importes tienen dos decimales.",IF(O77=0,"Completamos antes, después, estado, importes y referencia. Lo desconocido no es cero.",IF(P77&gt;0,"La diferencia se conoce; falta concretar quién lo hace. Sigue pendiente en el total completo.","Alcance e importes registrados. Una salida no demuestra adjudicación a otro.")))),"Hay una entrada con error. Corregimos el dato antes de cerrar la comprobación.")</f>
      </c>
      <c r="O77" s="49" t="n">
        <f>IFERROR(IF(AND(AND(LEN(TRIM(C77&amp;""))&gt;0,TRIM(C77&amp;"")&lt;&gt;"Pendiente",TRIM(C77&amp;"")&lt;&gt;"Por confirmar",TRIM(C77&amp;"")&lt;&gt;"No consta",TRIM(C77&amp;"")&lt;&gt;"Desconocido",TRIM(C77&amp;"")&lt;&gt;"Sin confirmar",TRIM(C77&amp;"")&lt;&gt;"Por decidir",TRIM(C77&amp;"")&lt;&gt;"Por comprobar"),AND(LEN(TRIM(D77&amp;""))&gt;0,TRIM(D77&amp;"")&lt;&gt;"Pendiente",TRIM(D77&amp;"")&lt;&gt;"Por confirmar",TRIM(D77&amp;"")&lt;&gt;"No consta",TRIM(D77&amp;"")&lt;&gt;"Desconocido",TRIM(D77&amp;"")&lt;&gt;"Sin confirmar",TRIM(D77&amp;"")&lt;&gt;"Por decidir",TRIM(D77&amp;"")&lt;&gt;"Por comprobar"),AND(LEN(TRIM(E77&amp;""))&gt;0,TRIM(E77&amp;"")&lt;&gt;"Pendiente",TRIM(E77&amp;"")&lt;&gt;"Por confirmar",TRIM(E77&amp;"")&lt;&gt;"No consta",TRIM(E77&amp;"")&lt;&gt;"Desconocido",TRIM(E77&amp;"")&lt;&gt;"Sin confirmar",TRIM(E77&amp;"")&lt;&gt;"Por decidir",TRIM(E77&amp;"")&lt;&gt;"Por comprobar"),AND(LEN(TRIM(K77&amp;""))&gt;0,TRIM(K77&amp;"")&lt;&gt;"Pendiente",TRIM(K77&amp;"")&lt;&gt;"Por confirmar",TRIM(K77&amp;"")&lt;&gt;"No consta",TRIM(K77&amp;"")&lt;&gt;"Desconocido",TRIM(K77&amp;"")&lt;&gt;"Sin confirmar",TRIM(K77&amp;"")&lt;&gt;"Por decidir",TRIM(K77&amp;"")&lt;&gt;"Por comprobar"),OR(H77="Sale",H77="Se queda"),IF(ISNUMBER(I77),AND(ABS(I77-ROUND(I77,2))&lt;0.00000001),FALSE),IF(ISNUMBER(J77),AND(ABS(J77-ROUND(J77,2))&lt;0.00000001),FALSE),NOT(OR(NOT(OR(H77="",H77="Sale",H77="Se queda",H77="Pendiente")),IF(LEN(TRIM(I77&amp;""))=0,FALSE,NOT(IF(ISNUMBER(I77),AND(ABS(I77-ROUND(I77,2))&lt;0.00000001),FALSE))),IF(LEN(TRIM(J77&amp;""))=0,FALSE,NOT(IF(ISNUMBER(J77),AND(ABS(J77-ROUND(J77,2))&lt;0.00000001),FALSE))),IF(AND(H77="Sale",ISNUMBER(J77)),J77&lt;&gt;0,FALSE)))),1,0),0)</f>
        <v>0</v>
      </c>
      <c r="P77" s="49">
        <f>IF(OR(ISERROR(C77),ISERROR(D77),ISERROR(E77),ISERROR(F77),ISERROR(G77),ISERROR(H77),ISERROR(I77),ISERROR(J77),ISERROR(K77)),2,IFERROR(IF(NOT(COUNTA(C77:K77)&gt;0),"",IF(OR(NOT(OR(H77="",H77="Sale",H77="Se queda",H77="Pendiente")),IF(LEN(TRIM(I77&amp;""))=0,FALSE,NOT(IF(ISNUMBER(I77),AND(ABS(I77-ROUND(I77,2))&lt;0.00000001),FALSE))),IF(LEN(TRIM(J77&amp;""))=0,FALSE,NOT(IF(ISNUMBER(J77),AND(ABS(J77-ROUND(J77,2))&lt;0.00000001),FALSE))),IF(AND(H77="Sale",ISNUMBER(J77)),J77&lt;&gt;0,FALSE)),2,IF(AND(O77=1,AND(AND(LEN(TRIM(F77&amp;""))&gt;0,TRIM(F77&amp;"")&lt;&gt;"Pendiente",TRIM(F77&amp;"")&lt;&gt;"Por confirmar",TRIM(F77&amp;"")&lt;&gt;"No consta",TRIM(F77&amp;"")&lt;&gt;"Desconocido",TRIM(F77&amp;"")&lt;&gt;"Sin confirmar",TRIM(F77&amp;"")&lt;&gt;"Por decidir",TRIM(F77&amp;"")&lt;&gt;"Por comprobar"),AND(LEN(TRIM(G77&amp;""))&gt;0,TRIM(G77&amp;"")&lt;&gt;"Pendiente",TRIM(G77&amp;"")&lt;&gt;"Por confirmar",TRIM(G77&amp;"")&lt;&gt;"No consta",TRIM(G77&amp;"")&lt;&gt;"Desconocido",TRIM(G77&amp;"")&lt;&gt;"Sin confirmar",TRIM(G77&amp;"")&lt;&gt;"Por decidir",TRIM(G77&amp;"")&lt;&gt;"Por comprobar"),TRIM(F77)&lt;&gt;"Pendiente",TRIM(G77)&lt;&gt;"Pendiente",TRIM(F77)&lt;&gt;"Por confirmar",TRIM(G77)&lt;&gt;"Por confirmar")),0,1))),2))</f>
      </c>
    </row>
    <row r="78" ht="70" customHeight="1">
      <c r="B78" s="39" t="n">
        <v>69</v>
      </c>
      <c r="C78" s="44"/>
      <c r="D78" s="44"/>
      <c r="E78" s="44"/>
      <c r="F78" s="44"/>
      <c r="G78" s="44"/>
      <c r="H78" s="45"/>
      <c r="I78" s="46"/>
      <c r="J78" s="46"/>
      <c r="K78" s="46"/>
      <c r="L78" s="47">
        <f>IFERROR(IF(O78=1,ROUND(J78-I78,2),""),"")</f>
      </c>
      <c r="M78" s="48">
        <f>IF(NOT(ISNUMBER(P78)),"",IF(P78=2,"ROJO",IF(P78=1,"ÁMBAR","VERDE")))</f>
      </c>
      <c r="N78" s="48">
        <f>IFERROR(IF(NOT(COUNTA(C78:K78)&gt;0),"",IF(OR(NOT(OR(H78="",H78="Sale",H78="Se queda",H78="Pendiente")),IF(LEN(TRIM(I78&amp;""))=0,FALSE,NOT(IF(ISNUMBER(I78),AND(ABS(I78-ROUND(I78,2))&lt;0.00000001),FALSE))),IF(LEN(TRIM(J78&amp;""))=0,FALSE,NOT(IF(ISNUMBER(J78),AND(ABS(J78-ROUND(J78,2))&lt;0.00000001),FALSE))),IF(AND(H78="Sale",ISNUMBER(J78)),J78&lt;&gt;0,FALSE)),"Revisamos opciones e importes; Sale exige después cero explícito. Los importes tienen dos decimales.",IF(O78=0,"Completamos antes, después, estado, importes y referencia. Lo desconocido no es cero.",IF(P78&gt;0,"La diferencia se conoce; falta concretar quién lo hace. Sigue pendiente en el total completo.","Alcance e importes registrados. Una salida no demuestra adjudicación a otro.")))),"Hay una entrada con error. Corregimos el dato antes de cerrar la comprobación.")</f>
      </c>
      <c r="O78" s="49" t="n">
        <f>IFERROR(IF(AND(AND(LEN(TRIM(C78&amp;""))&gt;0,TRIM(C78&amp;"")&lt;&gt;"Pendiente",TRIM(C78&amp;"")&lt;&gt;"Por confirmar",TRIM(C78&amp;"")&lt;&gt;"No consta",TRIM(C78&amp;"")&lt;&gt;"Desconocido",TRIM(C78&amp;"")&lt;&gt;"Sin confirmar",TRIM(C78&amp;"")&lt;&gt;"Por decidir",TRIM(C78&amp;"")&lt;&gt;"Por comprobar"),AND(LEN(TRIM(D78&amp;""))&gt;0,TRIM(D78&amp;"")&lt;&gt;"Pendiente",TRIM(D78&amp;"")&lt;&gt;"Por confirmar",TRIM(D78&amp;"")&lt;&gt;"No consta",TRIM(D78&amp;"")&lt;&gt;"Desconocido",TRIM(D78&amp;"")&lt;&gt;"Sin confirmar",TRIM(D78&amp;"")&lt;&gt;"Por decidir",TRIM(D78&amp;"")&lt;&gt;"Por comprobar"),AND(LEN(TRIM(E78&amp;""))&gt;0,TRIM(E78&amp;"")&lt;&gt;"Pendiente",TRIM(E78&amp;"")&lt;&gt;"Por confirmar",TRIM(E78&amp;"")&lt;&gt;"No consta",TRIM(E78&amp;"")&lt;&gt;"Desconocido",TRIM(E78&amp;"")&lt;&gt;"Sin confirmar",TRIM(E78&amp;"")&lt;&gt;"Por decidir",TRIM(E78&amp;"")&lt;&gt;"Por comprobar"),AND(LEN(TRIM(K78&amp;""))&gt;0,TRIM(K78&amp;"")&lt;&gt;"Pendiente",TRIM(K78&amp;"")&lt;&gt;"Por confirmar",TRIM(K78&amp;"")&lt;&gt;"No consta",TRIM(K78&amp;"")&lt;&gt;"Desconocido",TRIM(K78&amp;"")&lt;&gt;"Sin confirmar",TRIM(K78&amp;"")&lt;&gt;"Por decidir",TRIM(K78&amp;"")&lt;&gt;"Por comprobar"),OR(H78="Sale",H78="Se queda"),IF(ISNUMBER(I78),AND(ABS(I78-ROUND(I78,2))&lt;0.00000001),FALSE),IF(ISNUMBER(J78),AND(ABS(J78-ROUND(J78,2))&lt;0.00000001),FALSE),NOT(OR(NOT(OR(H78="",H78="Sale",H78="Se queda",H78="Pendiente")),IF(LEN(TRIM(I78&amp;""))=0,FALSE,NOT(IF(ISNUMBER(I78),AND(ABS(I78-ROUND(I78,2))&lt;0.00000001),FALSE))),IF(LEN(TRIM(J78&amp;""))=0,FALSE,NOT(IF(ISNUMBER(J78),AND(ABS(J78-ROUND(J78,2))&lt;0.00000001),FALSE))),IF(AND(H78="Sale",ISNUMBER(J78)),J78&lt;&gt;0,FALSE)))),1,0),0)</f>
        <v>0</v>
      </c>
      <c r="P78" s="49">
        <f>IF(OR(ISERROR(C78),ISERROR(D78),ISERROR(E78),ISERROR(F78),ISERROR(G78),ISERROR(H78),ISERROR(I78),ISERROR(J78),ISERROR(K78)),2,IFERROR(IF(NOT(COUNTA(C78:K78)&gt;0),"",IF(OR(NOT(OR(H78="",H78="Sale",H78="Se queda",H78="Pendiente")),IF(LEN(TRIM(I78&amp;""))=0,FALSE,NOT(IF(ISNUMBER(I78),AND(ABS(I78-ROUND(I78,2))&lt;0.00000001),FALSE))),IF(LEN(TRIM(J78&amp;""))=0,FALSE,NOT(IF(ISNUMBER(J78),AND(ABS(J78-ROUND(J78,2))&lt;0.00000001),FALSE))),IF(AND(H78="Sale",ISNUMBER(J78)),J78&lt;&gt;0,FALSE)),2,IF(AND(O78=1,AND(AND(LEN(TRIM(F78&amp;""))&gt;0,TRIM(F78&amp;"")&lt;&gt;"Pendiente",TRIM(F78&amp;"")&lt;&gt;"Por confirmar",TRIM(F78&amp;"")&lt;&gt;"No consta",TRIM(F78&amp;"")&lt;&gt;"Desconocido",TRIM(F78&amp;"")&lt;&gt;"Sin confirmar",TRIM(F78&amp;"")&lt;&gt;"Por decidir",TRIM(F78&amp;"")&lt;&gt;"Por comprobar"),AND(LEN(TRIM(G78&amp;""))&gt;0,TRIM(G78&amp;"")&lt;&gt;"Pendiente",TRIM(G78&amp;"")&lt;&gt;"Por confirmar",TRIM(G78&amp;"")&lt;&gt;"No consta",TRIM(G78&amp;"")&lt;&gt;"Desconocido",TRIM(G78&amp;"")&lt;&gt;"Sin confirmar",TRIM(G78&amp;"")&lt;&gt;"Por decidir",TRIM(G78&amp;"")&lt;&gt;"Por comprobar"),TRIM(F78)&lt;&gt;"Pendiente",TRIM(G78)&lt;&gt;"Pendiente",TRIM(F78)&lt;&gt;"Por confirmar",TRIM(G78)&lt;&gt;"Por confirmar")),0,1))),2))</f>
      </c>
    </row>
    <row r="79" ht="70" customHeight="1">
      <c r="B79" s="39" t="n">
        <v>70</v>
      </c>
      <c r="C79" s="44"/>
      <c r="D79" s="44"/>
      <c r="E79" s="44"/>
      <c r="F79" s="44"/>
      <c r="G79" s="44"/>
      <c r="H79" s="45"/>
      <c r="I79" s="46"/>
      <c r="J79" s="46"/>
      <c r="K79" s="46"/>
      <c r="L79" s="47">
        <f>IFERROR(IF(O79=1,ROUND(J79-I79,2),""),"")</f>
      </c>
      <c r="M79" s="48">
        <f>IF(NOT(ISNUMBER(P79)),"",IF(P79=2,"ROJO",IF(P79=1,"ÁMBAR","VERDE")))</f>
      </c>
      <c r="N79" s="48">
        <f>IFERROR(IF(NOT(COUNTA(C79:K79)&gt;0),"",IF(OR(NOT(OR(H79="",H79="Sale",H79="Se queda",H79="Pendiente")),IF(LEN(TRIM(I79&amp;""))=0,FALSE,NOT(IF(ISNUMBER(I79),AND(ABS(I79-ROUND(I79,2))&lt;0.00000001),FALSE))),IF(LEN(TRIM(J79&amp;""))=0,FALSE,NOT(IF(ISNUMBER(J79),AND(ABS(J79-ROUND(J79,2))&lt;0.00000001),FALSE))),IF(AND(H79="Sale",ISNUMBER(J79)),J79&lt;&gt;0,FALSE)),"Revisamos opciones e importes; Sale exige después cero explícito. Los importes tienen dos decimales.",IF(O79=0,"Completamos antes, después, estado, importes y referencia. Lo desconocido no es cero.",IF(P79&gt;0,"La diferencia se conoce; falta concretar quién lo hace. Sigue pendiente en el total completo.","Alcance e importes registrados. Una salida no demuestra adjudicación a otro.")))),"Hay una entrada con error. Corregimos el dato antes de cerrar la comprobación.")</f>
      </c>
      <c r="O79" s="49" t="n">
        <f>IFERROR(IF(AND(AND(LEN(TRIM(C79&amp;""))&gt;0,TRIM(C79&amp;"")&lt;&gt;"Pendiente",TRIM(C79&amp;"")&lt;&gt;"Por confirmar",TRIM(C79&amp;"")&lt;&gt;"No consta",TRIM(C79&amp;"")&lt;&gt;"Desconocido",TRIM(C79&amp;"")&lt;&gt;"Sin confirmar",TRIM(C79&amp;"")&lt;&gt;"Por decidir",TRIM(C79&amp;"")&lt;&gt;"Por comprobar"),AND(LEN(TRIM(D79&amp;""))&gt;0,TRIM(D79&amp;"")&lt;&gt;"Pendiente",TRIM(D79&amp;"")&lt;&gt;"Por confirmar",TRIM(D79&amp;"")&lt;&gt;"No consta",TRIM(D79&amp;"")&lt;&gt;"Desconocido",TRIM(D79&amp;"")&lt;&gt;"Sin confirmar",TRIM(D79&amp;"")&lt;&gt;"Por decidir",TRIM(D79&amp;"")&lt;&gt;"Por comprobar"),AND(LEN(TRIM(E79&amp;""))&gt;0,TRIM(E79&amp;"")&lt;&gt;"Pendiente",TRIM(E79&amp;"")&lt;&gt;"Por confirmar",TRIM(E79&amp;"")&lt;&gt;"No consta",TRIM(E79&amp;"")&lt;&gt;"Desconocido",TRIM(E79&amp;"")&lt;&gt;"Sin confirmar",TRIM(E79&amp;"")&lt;&gt;"Por decidir",TRIM(E79&amp;"")&lt;&gt;"Por comprobar"),AND(LEN(TRIM(K79&amp;""))&gt;0,TRIM(K79&amp;"")&lt;&gt;"Pendiente",TRIM(K79&amp;"")&lt;&gt;"Por confirmar",TRIM(K79&amp;"")&lt;&gt;"No consta",TRIM(K79&amp;"")&lt;&gt;"Desconocido",TRIM(K79&amp;"")&lt;&gt;"Sin confirmar",TRIM(K79&amp;"")&lt;&gt;"Por decidir",TRIM(K79&amp;"")&lt;&gt;"Por comprobar"),OR(H79="Sale",H79="Se queda"),IF(ISNUMBER(I79),AND(ABS(I79-ROUND(I79,2))&lt;0.00000001),FALSE),IF(ISNUMBER(J79),AND(ABS(J79-ROUND(J79,2))&lt;0.00000001),FALSE),NOT(OR(NOT(OR(H79="",H79="Sale",H79="Se queda",H79="Pendiente")),IF(LEN(TRIM(I79&amp;""))=0,FALSE,NOT(IF(ISNUMBER(I79),AND(ABS(I79-ROUND(I79,2))&lt;0.00000001),FALSE))),IF(LEN(TRIM(J79&amp;""))=0,FALSE,NOT(IF(ISNUMBER(J79),AND(ABS(J79-ROUND(J79,2))&lt;0.00000001),FALSE))),IF(AND(H79="Sale",ISNUMBER(J79)),J79&lt;&gt;0,FALSE)))),1,0),0)</f>
        <v>0</v>
      </c>
      <c r="P79" s="49">
        <f>IF(OR(ISERROR(C79),ISERROR(D79),ISERROR(E79),ISERROR(F79),ISERROR(G79),ISERROR(H79),ISERROR(I79),ISERROR(J79),ISERROR(K79)),2,IFERROR(IF(NOT(COUNTA(C79:K79)&gt;0),"",IF(OR(NOT(OR(H79="",H79="Sale",H79="Se queda",H79="Pendiente")),IF(LEN(TRIM(I79&amp;""))=0,FALSE,NOT(IF(ISNUMBER(I79),AND(ABS(I79-ROUND(I79,2))&lt;0.00000001),FALSE))),IF(LEN(TRIM(J79&amp;""))=0,FALSE,NOT(IF(ISNUMBER(J79),AND(ABS(J79-ROUND(J79,2))&lt;0.00000001),FALSE))),IF(AND(H79="Sale",ISNUMBER(J79)),J79&lt;&gt;0,FALSE)),2,IF(AND(O79=1,AND(AND(LEN(TRIM(F79&amp;""))&gt;0,TRIM(F79&amp;"")&lt;&gt;"Pendiente",TRIM(F79&amp;"")&lt;&gt;"Por confirmar",TRIM(F79&amp;"")&lt;&gt;"No consta",TRIM(F79&amp;"")&lt;&gt;"Desconocido",TRIM(F79&amp;"")&lt;&gt;"Sin confirmar",TRIM(F79&amp;"")&lt;&gt;"Por decidir",TRIM(F79&amp;"")&lt;&gt;"Por comprobar"),AND(LEN(TRIM(G79&amp;""))&gt;0,TRIM(G79&amp;"")&lt;&gt;"Pendiente",TRIM(G79&amp;"")&lt;&gt;"Por confirmar",TRIM(G79&amp;"")&lt;&gt;"No consta",TRIM(G79&amp;"")&lt;&gt;"Desconocido",TRIM(G79&amp;"")&lt;&gt;"Sin confirmar",TRIM(G79&amp;"")&lt;&gt;"Por decidir",TRIM(G79&amp;"")&lt;&gt;"Por comprobar"),TRIM(F79)&lt;&gt;"Pendiente",TRIM(G79)&lt;&gt;"Pendiente",TRIM(F79)&lt;&gt;"Por confirmar",TRIM(G79)&lt;&gt;"Por confirmar")),0,1))),2))</f>
      </c>
    </row>
    <row r="80" ht="70" customHeight="1">
      <c r="B80" s="39" t="n">
        <v>71</v>
      </c>
      <c r="C80" s="44"/>
      <c r="D80" s="44"/>
      <c r="E80" s="44"/>
      <c r="F80" s="44"/>
      <c r="G80" s="44"/>
      <c r="H80" s="45"/>
      <c r="I80" s="46"/>
      <c r="J80" s="46"/>
      <c r="K80" s="46"/>
      <c r="L80" s="47">
        <f>IFERROR(IF(O80=1,ROUND(J80-I80,2),""),"")</f>
      </c>
      <c r="M80" s="48">
        <f>IF(NOT(ISNUMBER(P80)),"",IF(P80=2,"ROJO",IF(P80=1,"ÁMBAR","VERDE")))</f>
      </c>
      <c r="N80" s="48">
        <f>IFERROR(IF(NOT(COUNTA(C80:K80)&gt;0),"",IF(OR(NOT(OR(H80="",H80="Sale",H80="Se queda",H80="Pendiente")),IF(LEN(TRIM(I80&amp;""))=0,FALSE,NOT(IF(ISNUMBER(I80),AND(ABS(I80-ROUND(I80,2))&lt;0.00000001),FALSE))),IF(LEN(TRIM(J80&amp;""))=0,FALSE,NOT(IF(ISNUMBER(J80),AND(ABS(J80-ROUND(J80,2))&lt;0.00000001),FALSE))),IF(AND(H80="Sale",ISNUMBER(J80)),J80&lt;&gt;0,FALSE)),"Revisamos opciones e importes; Sale exige después cero explícito. Los importes tienen dos decimales.",IF(O80=0,"Completamos antes, después, estado, importes y referencia. Lo desconocido no es cero.",IF(P80&gt;0,"La diferencia se conoce; falta concretar quién lo hace. Sigue pendiente en el total completo.","Alcance e importes registrados. Una salida no demuestra adjudicación a otro.")))),"Hay una entrada con error. Corregimos el dato antes de cerrar la comprobación.")</f>
      </c>
      <c r="O80" s="49" t="n">
        <f>IFERROR(IF(AND(AND(LEN(TRIM(C80&amp;""))&gt;0,TRIM(C80&amp;"")&lt;&gt;"Pendiente",TRIM(C80&amp;"")&lt;&gt;"Por confirmar",TRIM(C80&amp;"")&lt;&gt;"No consta",TRIM(C80&amp;"")&lt;&gt;"Desconocido",TRIM(C80&amp;"")&lt;&gt;"Sin confirmar",TRIM(C80&amp;"")&lt;&gt;"Por decidir",TRIM(C80&amp;"")&lt;&gt;"Por comprobar"),AND(LEN(TRIM(D80&amp;""))&gt;0,TRIM(D80&amp;"")&lt;&gt;"Pendiente",TRIM(D80&amp;"")&lt;&gt;"Por confirmar",TRIM(D80&amp;"")&lt;&gt;"No consta",TRIM(D80&amp;"")&lt;&gt;"Desconocido",TRIM(D80&amp;"")&lt;&gt;"Sin confirmar",TRIM(D80&amp;"")&lt;&gt;"Por decidir",TRIM(D80&amp;"")&lt;&gt;"Por comprobar"),AND(LEN(TRIM(E80&amp;""))&gt;0,TRIM(E80&amp;"")&lt;&gt;"Pendiente",TRIM(E80&amp;"")&lt;&gt;"Por confirmar",TRIM(E80&amp;"")&lt;&gt;"No consta",TRIM(E80&amp;"")&lt;&gt;"Desconocido",TRIM(E80&amp;"")&lt;&gt;"Sin confirmar",TRIM(E80&amp;"")&lt;&gt;"Por decidir",TRIM(E80&amp;"")&lt;&gt;"Por comprobar"),AND(LEN(TRIM(K80&amp;""))&gt;0,TRIM(K80&amp;"")&lt;&gt;"Pendiente",TRIM(K80&amp;"")&lt;&gt;"Por confirmar",TRIM(K80&amp;"")&lt;&gt;"No consta",TRIM(K80&amp;"")&lt;&gt;"Desconocido",TRIM(K80&amp;"")&lt;&gt;"Sin confirmar",TRIM(K80&amp;"")&lt;&gt;"Por decidir",TRIM(K80&amp;"")&lt;&gt;"Por comprobar"),OR(H80="Sale",H80="Se queda"),IF(ISNUMBER(I80),AND(ABS(I80-ROUND(I80,2))&lt;0.00000001),FALSE),IF(ISNUMBER(J80),AND(ABS(J80-ROUND(J80,2))&lt;0.00000001),FALSE),NOT(OR(NOT(OR(H80="",H80="Sale",H80="Se queda",H80="Pendiente")),IF(LEN(TRIM(I80&amp;""))=0,FALSE,NOT(IF(ISNUMBER(I80),AND(ABS(I80-ROUND(I80,2))&lt;0.00000001),FALSE))),IF(LEN(TRIM(J80&amp;""))=0,FALSE,NOT(IF(ISNUMBER(J80),AND(ABS(J80-ROUND(J80,2))&lt;0.00000001),FALSE))),IF(AND(H80="Sale",ISNUMBER(J80)),J80&lt;&gt;0,FALSE)))),1,0),0)</f>
        <v>0</v>
      </c>
      <c r="P80" s="49">
        <f>IF(OR(ISERROR(C80),ISERROR(D80),ISERROR(E80),ISERROR(F80),ISERROR(G80),ISERROR(H80),ISERROR(I80),ISERROR(J80),ISERROR(K80)),2,IFERROR(IF(NOT(COUNTA(C80:K80)&gt;0),"",IF(OR(NOT(OR(H80="",H80="Sale",H80="Se queda",H80="Pendiente")),IF(LEN(TRIM(I80&amp;""))=0,FALSE,NOT(IF(ISNUMBER(I80),AND(ABS(I80-ROUND(I80,2))&lt;0.00000001),FALSE))),IF(LEN(TRIM(J80&amp;""))=0,FALSE,NOT(IF(ISNUMBER(J80),AND(ABS(J80-ROUND(J80,2))&lt;0.00000001),FALSE))),IF(AND(H80="Sale",ISNUMBER(J80)),J80&lt;&gt;0,FALSE)),2,IF(AND(O80=1,AND(AND(LEN(TRIM(F80&amp;""))&gt;0,TRIM(F80&amp;"")&lt;&gt;"Pendiente",TRIM(F80&amp;"")&lt;&gt;"Por confirmar",TRIM(F80&amp;"")&lt;&gt;"No consta",TRIM(F80&amp;"")&lt;&gt;"Desconocido",TRIM(F80&amp;"")&lt;&gt;"Sin confirmar",TRIM(F80&amp;"")&lt;&gt;"Por decidir",TRIM(F80&amp;"")&lt;&gt;"Por comprobar"),AND(LEN(TRIM(G80&amp;""))&gt;0,TRIM(G80&amp;"")&lt;&gt;"Pendiente",TRIM(G80&amp;"")&lt;&gt;"Por confirmar",TRIM(G80&amp;"")&lt;&gt;"No consta",TRIM(G80&amp;"")&lt;&gt;"Desconocido",TRIM(G80&amp;"")&lt;&gt;"Sin confirmar",TRIM(G80&amp;"")&lt;&gt;"Por decidir",TRIM(G80&amp;"")&lt;&gt;"Por comprobar"),TRIM(F80)&lt;&gt;"Pendiente",TRIM(G80)&lt;&gt;"Pendiente",TRIM(F80)&lt;&gt;"Por confirmar",TRIM(G80)&lt;&gt;"Por confirmar")),0,1))),2))</f>
      </c>
    </row>
    <row r="81" ht="70" customHeight="1">
      <c r="B81" s="39" t="n">
        <v>72</v>
      </c>
      <c r="C81" s="44"/>
      <c r="D81" s="44"/>
      <c r="E81" s="44"/>
      <c r="F81" s="44"/>
      <c r="G81" s="44"/>
      <c r="H81" s="45"/>
      <c r="I81" s="46"/>
      <c r="J81" s="46"/>
      <c r="K81" s="46"/>
      <c r="L81" s="47">
        <f>IFERROR(IF(O81=1,ROUND(J81-I81,2),""),"")</f>
      </c>
      <c r="M81" s="48">
        <f>IF(NOT(ISNUMBER(P81)),"",IF(P81=2,"ROJO",IF(P81=1,"ÁMBAR","VERDE")))</f>
      </c>
      <c r="N81" s="48">
        <f>IFERROR(IF(NOT(COUNTA(C81:K81)&gt;0),"",IF(OR(NOT(OR(H81="",H81="Sale",H81="Se queda",H81="Pendiente")),IF(LEN(TRIM(I81&amp;""))=0,FALSE,NOT(IF(ISNUMBER(I81),AND(ABS(I81-ROUND(I81,2))&lt;0.00000001),FALSE))),IF(LEN(TRIM(J81&amp;""))=0,FALSE,NOT(IF(ISNUMBER(J81),AND(ABS(J81-ROUND(J81,2))&lt;0.00000001),FALSE))),IF(AND(H81="Sale",ISNUMBER(J81)),J81&lt;&gt;0,FALSE)),"Revisamos opciones e importes; Sale exige después cero explícito. Los importes tienen dos decimales.",IF(O81=0,"Completamos antes, después, estado, importes y referencia. Lo desconocido no es cero.",IF(P81&gt;0,"La diferencia se conoce; falta concretar quién lo hace. Sigue pendiente en el total completo.","Alcance e importes registrados. Una salida no demuestra adjudicación a otro.")))),"Hay una entrada con error. Corregimos el dato antes de cerrar la comprobación.")</f>
      </c>
      <c r="O81" s="49" t="n">
        <f>IFERROR(IF(AND(AND(LEN(TRIM(C81&amp;""))&gt;0,TRIM(C81&amp;"")&lt;&gt;"Pendiente",TRIM(C81&amp;"")&lt;&gt;"Por confirmar",TRIM(C81&amp;"")&lt;&gt;"No consta",TRIM(C81&amp;"")&lt;&gt;"Desconocido",TRIM(C81&amp;"")&lt;&gt;"Sin confirmar",TRIM(C81&amp;"")&lt;&gt;"Por decidir",TRIM(C81&amp;"")&lt;&gt;"Por comprobar"),AND(LEN(TRIM(D81&amp;""))&gt;0,TRIM(D81&amp;"")&lt;&gt;"Pendiente",TRIM(D81&amp;"")&lt;&gt;"Por confirmar",TRIM(D81&amp;"")&lt;&gt;"No consta",TRIM(D81&amp;"")&lt;&gt;"Desconocido",TRIM(D81&amp;"")&lt;&gt;"Sin confirmar",TRIM(D81&amp;"")&lt;&gt;"Por decidir",TRIM(D81&amp;"")&lt;&gt;"Por comprobar"),AND(LEN(TRIM(E81&amp;""))&gt;0,TRIM(E81&amp;"")&lt;&gt;"Pendiente",TRIM(E81&amp;"")&lt;&gt;"Por confirmar",TRIM(E81&amp;"")&lt;&gt;"No consta",TRIM(E81&amp;"")&lt;&gt;"Desconocido",TRIM(E81&amp;"")&lt;&gt;"Sin confirmar",TRIM(E81&amp;"")&lt;&gt;"Por decidir",TRIM(E81&amp;"")&lt;&gt;"Por comprobar"),AND(LEN(TRIM(K81&amp;""))&gt;0,TRIM(K81&amp;"")&lt;&gt;"Pendiente",TRIM(K81&amp;"")&lt;&gt;"Por confirmar",TRIM(K81&amp;"")&lt;&gt;"No consta",TRIM(K81&amp;"")&lt;&gt;"Desconocido",TRIM(K81&amp;"")&lt;&gt;"Sin confirmar",TRIM(K81&amp;"")&lt;&gt;"Por decidir",TRIM(K81&amp;"")&lt;&gt;"Por comprobar"),OR(H81="Sale",H81="Se queda"),IF(ISNUMBER(I81),AND(ABS(I81-ROUND(I81,2))&lt;0.00000001),FALSE),IF(ISNUMBER(J81),AND(ABS(J81-ROUND(J81,2))&lt;0.00000001),FALSE),NOT(OR(NOT(OR(H81="",H81="Sale",H81="Se queda",H81="Pendiente")),IF(LEN(TRIM(I81&amp;""))=0,FALSE,NOT(IF(ISNUMBER(I81),AND(ABS(I81-ROUND(I81,2))&lt;0.00000001),FALSE))),IF(LEN(TRIM(J81&amp;""))=0,FALSE,NOT(IF(ISNUMBER(J81),AND(ABS(J81-ROUND(J81,2))&lt;0.00000001),FALSE))),IF(AND(H81="Sale",ISNUMBER(J81)),J81&lt;&gt;0,FALSE)))),1,0),0)</f>
        <v>0</v>
      </c>
      <c r="P81" s="49">
        <f>IF(OR(ISERROR(C81),ISERROR(D81),ISERROR(E81),ISERROR(F81),ISERROR(G81),ISERROR(H81),ISERROR(I81),ISERROR(J81),ISERROR(K81)),2,IFERROR(IF(NOT(COUNTA(C81:K81)&gt;0),"",IF(OR(NOT(OR(H81="",H81="Sale",H81="Se queda",H81="Pendiente")),IF(LEN(TRIM(I81&amp;""))=0,FALSE,NOT(IF(ISNUMBER(I81),AND(ABS(I81-ROUND(I81,2))&lt;0.00000001),FALSE))),IF(LEN(TRIM(J81&amp;""))=0,FALSE,NOT(IF(ISNUMBER(J81),AND(ABS(J81-ROUND(J81,2))&lt;0.00000001),FALSE))),IF(AND(H81="Sale",ISNUMBER(J81)),J81&lt;&gt;0,FALSE)),2,IF(AND(O81=1,AND(AND(LEN(TRIM(F81&amp;""))&gt;0,TRIM(F81&amp;"")&lt;&gt;"Pendiente",TRIM(F81&amp;"")&lt;&gt;"Por confirmar",TRIM(F81&amp;"")&lt;&gt;"No consta",TRIM(F81&amp;"")&lt;&gt;"Desconocido",TRIM(F81&amp;"")&lt;&gt;"Sin confirmar",TRIM(F81&amp;"")&lt;&gt;"Por decidir",TRIM(F81&amp;"")&lt;&gt;"Por comprobar"),AND(LEN(TRIM(G81&amp;""))&gt;0,TRIM(G81&amp;"")&lt;&gt;"Pendiente",TRIM(G81&amp;"")&lt;&gt;"Por confirmar",TRIM(G81&amp;"")&lt;&gt;"No consta",TRIM(G81&amp;"")&lt;&gt;"Desconocido",TRIM(G81&amp;"")&lt;&gt;"Sin confirmar",TRIM(G81&amp;"")&lt;&gt;"Por decidir",TRIM(G81&amp;"")&lt;&gt;"Por comprobar"),TRIM(F81)&lt;&gt;"Pendiente",TRIM(G81)&lt;&gt;"Pendiente",TRIM(F81)&lt;&gt;"Por confirmar",TRIM(G81)&lt;&gt;"Por confirmar")),0,1))),2))</f>
      </c>
    </row>
    <row r="82" ht="70" customHeight="1">
      <c r="B82" s="39" t="n">
        <v>73</v>
      </c>
      <c r="C82" s="44"/>
      <c r="D82" s="44"/>
      <c r="E82" s="44"/>
      <c r="F82" s="44"/>
      <c r="G82" s="44"/>
      <c r="H82" s="45"/>
      <c r="I82" s="46"/>
      <c r="J82" s="46"/>
      <c r="K82" s="46"/>
      <c r="L82" s="47">
        <f>IFERROR(IF(O82=1,ROUND(J82-I82,2),""),"")</f>
      </c>
      <c r="M82" s="48">
        <f>IF(NOT(ISNUMBER(P82)),"",IF(P82=2,"ROJO",IF(P82=1,"ÁMBAR","VERDE")))</f>
      </c>
      <c r="N82" s="48">
        <f>IFERROR(IF(NOT(COUNTA(C82:K82)&gt;0),"",IF(OR(NOT(OR(H82="",H82="Sale",H82="Se queda",H82="Pendiente")),IF(LEN(TRIM(I82&amp;""))=0,FALSE,NOT(IF(ISNUMBER(I82),AND(ABS(I82-ROUND(I82,2))&lt;0.00000001),FALSE))),IF(LEN(TRIM(J82&amp;""))=0,FALSE,NOT(IF(ISNUMBER(J82),AND(ABS(J82-ROUND(J82,2))&lt;0.00000001),FALSE))),IF(AND(H82="Sale",ISNUMBER(J82)),J82&lt;&gt;0,FALSE)),"Revisamos opciones e importes; Sale exige después cero explícito. Los importes tienen dos decimales.",IF(O82=0,"Completamos antes, después, estado, importes y referencia. Lo desconocido no es cero.",IF(P82&gt;0,"La diferencia se conoce; falta concretar quién lo hace. Sigue pendiente en el total completo.","Alcance e importes registrados. Una salida no demuestra adjudicación a otro.")))),"Hay una entrada con error. Corregimos el dato antes de cerrar la comprobación.")</f>
      </c>
      <c r="O82" s="49" t="n">
        <f>IFERROR(IF(AND(AND(LEN(TRIM(C82&amp;""))&gt;0,TRIM(C82&amp;"")&lt;&gt;"Pendiente",TRIM(C82&amp;"")&lt;&gt;"Por confirmar",TRIM(C82&amp;"")&lt;&gt;"No consta",TRIM(C82&amp;"")&lt;&gt;"Desconocido",TRIM(C82&amp;"")&lt;&gt;"Sin confirmar",TRIM(C82&amp;"")&lt;&gt;"Por decidir",TRIM(C82&amp;"")&lt;&gt;"Por comprobar"),AND(LEN(TRIM(D82&amp;""))&gt;0,TRIM(D82&amp;"")&lt;&gt;"Pendiente",TRIM(D82&amp;"")&lt;&gt;"Por confirmar",TRIM(D82&amp;"")&lt;&gt;"No consta",TRIM(D82&amp;"")&lt;&gt;"Desconocido",TRIM(D82&amp;"")&lt;&gt;"Sin confirmar",TRIM(D82&amp;"")&lt;&gt;"Por decidir",TRIM(D82&amp;"")&lt;&gt;"Por comprobar"),AND(LEN(TRIM(E82&amp;""))&gt;0,TRIM(E82&amp;"")&lt;&gt;"Pendiente",TRIM(E82&amp;"")&lt;&gt;"Por confirmar",TRIM(E82&amp;"")&lt;&gt;"No consta",TRIM(E82&amp;"")&lt;&gt;"Desconocido",TRIM(E82&amp;"")&lt;&gt;"Sin confirmar",TRIM(E82&amp;"")&lt;&gt;"Por decidir",TRIM(E82&amp;"")&lt;&gt;"Por comprobar"),AND(LEN(TRIM(K82&amp;""))&gt;0,TRIM(K82&amp;"")&lt;&gt;"Pendiente",TRIM(K82&amp;"")&lt;&gt;"Por confirmar",TRIM(K82&amp;"")&lt;&gt;"No consta",TRIM(K82&amp;"")&lt;&gt;"Desconocido",TRIM(K82&amp;"")&lt;&gt;"Sin confirmar",TRIM(K82&amp;"")&lt;&gt;"Por decidir",TRIM(K82&amp;"")&lt;&gt;"Por comprobar"),OR(H82="Sale",H82="Se queda"),IF(ISNUMBER(I82),AND(ABS(I82-ROUND(I82,2))&lt;0.00000001),FALSE),IF(ISNUMBER(J82),AND(ABS(J82-ROUND(J82,2))&lt;0.00000001),FALSE),NOT(OR(NOT(OR(H82="",H82="Sale",H82="Se queda",H82="Pendiente")),IF(LEN(TRIM(I82&amp;""))=0,FALSE,NOT(IF(ISNUMBER(I82),AND(ABS(I82-ROUND(I82,2))&lt;0.00000001),FALSE))),IF(LEN(TRIM(J82&amp;""))=0,FALSE,NOT(IF(ISNUMBER(J82),AND(ABS(J82-ROUND(J82,2))&lt;0.00000001),FALSE))),IF(AND(H82="Sale",ISNUMBER(J82)),J82&lt;&gt;0,FALSE)))),1,0),0)</f>
        <v>0</v>
      </c>
      <c r="P82" s="49">
        <f>IF(OR(ISERROR(C82),ISERROR(D82),ISERROR(E82),ISERROR(F82),ISERROR(G82),ISERROR(H82),ISERROR(I82),ISERROR(J82),ISERROR(K82)),2,IFERROR(IF(NOT(COUNTA(C82:K82)&gt;0),"",IF(OR(NOT(OR(H82="",H82="Sale",H82="Se queda",H82="Pendiente")),IF(LEN(TRIM(I82&amp;""))=0,FALSE,NOT(IF(ISNUMBER(I82),AND(ABS(I82-ROUND(I82,2))&lt;0.00000001),FALSE))),IF(LEN(TRIM(J82&amp;""))=0,FALSE,NOT(IF(ISNUMBER(J82),AND(ABS(J82-ROUND(J82,2))&lt;0.00000001),FALSE))),IF(AND(H82="Sale",ISNUMBER(J82)),J82&lt;&gt;0,FALSE)),2,IF(AND(O82=1,AND(AND(LEN(TRIM(F82&amp;""))&gt;0,TRIM(F82&amp;"")&lt;&gt;"Pendiente",TRIM(F82&amp;"")&lt;&gt;"Por confirmar",TRIM(F82&amp;"")&lt;&gt;"No consta",TRIM(F82&amp;"")&lt;&gt;"Desconocido",TRIM(F82&amp;"")&lt;&gt;"Sin confirmar",TRIM(F82&amp;"")&lt;&gt;"Por decidir",TRIM(F82&amp;"")&lt;&gt;"Por comprobar"),AND(LEN(TRIM(G82&amp;""))&gt;0,TRIM(G82&amp;"")&lt;&gt;"Pendiente",TRIM(G82&amp;"")&lt;&gt;"Por confirmar",TRIM(G82&amp;"")&lt;&gt;"No consta",TRIM(G82&amp;"")&lt;&gt;"Desconocido",TRIM(G82&amp;"")&lt;&gt;"Sin confirmar",TRIM(G82&amp;"")&lt;&gt;"Por decidir",TRIM(G82&amp;"")&lt;&gt;"Por comprobar"),TRIM(F82)&lt;&gt;"Pendiente",TRIM(G82)&lt;&gt;"Pendiente",TRIM(F82)&lt;&gt;"Por confirmar",TRIM(G82)&lt;&gt;"Por confirmar")),0,1))),2))</f>
      </c>
    </row>
    <row r="83" ht="70" customHeight="1">
      <c r="B83" s="39" t="n">
        <v>74</v>
      </c>
      <c r="C83" s="44"/>
      <c r="D83" s="44"/>
      <c r="E83" s="44"/>
      <c r="F83" s="44"/>
      <c r="G83" s="44"/>
      <c r="H83" s="45"/>
      <c r="I83" s="46"/>
      <c r="J83" s="46"/>
      <c r="K83" s="46"/>
      <c r="L83" s="47">
        <f>IFERROR(IF(O83=1,ROUND(J83-I83,2),""),"")</f>
      </c>
      <c r="M83" s="48">
        <f>IF(NOT(ISNUMBER(P83)),"",IF(P83=2,"ROJO",IF(P83=1,"ÁMBAR","VERDE")))</f>
      </c>
      <c r="N83" s="48">
        <f>IFERROR(IF(NOT(COUNTA(C83:K83)&gt;0),"",IF(OR(NOT(OR(H83="",H83="Sale",H83="Se queda",H83="Pendiente")),IF(LEN(TRIM(I83&amp;""))=0,FALSE,NOT(IF(ISNUMBER(I83),AND(ABS(I83-ROUND(I83,2))&lt;0.00000001),FALSE))),IF(LEN(TRIM(J83&amp;""))=0,FALSE,NOT(IF(ISNUMBER(J83),AND(ABS(J83-ROUND(J83,2))&lt;0.00000001),FALSE))),IF(AND(H83="Sale",ISNUMBER(J83)),J83&lt;&gt;0,FALSE)),"Revisamos opciones e importes; Sale exige después cero explícito. Los importes tienen dos decimales.",IF(O83=0,"Completamos antes, después, estado, importes y referencia. Lo desconocido no es cero.",IF(P83&gt;0,"La diferencia se conoce; falta concretar quién lo hace. Sigue pendiente en el total completo.","Alcance e importes registrados. Una salida no demuestra adjudicación a otro.")))),"Hay una entrada con error. Corregimos el dato antes de cerrar la comprobación.")</f>
      </c>
      <c r="O83" s="49" t="n">
        <f>IFERROR(IF(AND(AND(LEN(TRIM(C83&amp;""))&gt;0,TRIM(C83&amp;"")&lt;&gt;"Pendiente",TRIM(C83&amp;"")&lt;&gt;"Por confirmar",TRIM(C83&amp;"")&lt;&gt;"No consta",TRIM(C83&amp;"")&lt;&gt;"Desconocido",TRIM(C83&amp;"")&lt;&gt;"Sin confirmar",TRIM(C83&amp;"")&lt;&gt;"Por decidir",TRIM(C83&amp;"")&lt;&gt;"Por comprobar"),AND(LEN(TRIM(D83&amp;""))&gt;0,TRIM(D83&amp;"")&lt;&gt;"Pendiente",TRIM(D83&amp;"")&lt;&gt;"Por confirmar",TRIM(D83&amp;"")&lt;&gt;"No consta",TRIM(D83&amp;"")&lt;&gt;"Desconocido",TRIM(D83&amp;"")&lt;&gt;"Sin confirmar",TRIM(D83&amp;"")&lt;&gt;"Por decidir",TRIM(D83&amp;"")&lt;&gt;"Por comprobar"),AND(LEN(TRIM(E83&amp;""))&gt;0,TRIM(E83&amp;"")&lt;&gt;"Pendiente",TRIM(E83&amp;"")&lt;&gt;"Por confirmar",TRIM(E83&amp;"")&lt;&gt;"No consta",TRIM(E83&amp;"")&lt;&gt;"Desconocido",TRIM(E83&amp;"")&lt;&gt;"Sin confirmar",TRIM(E83&amp;"")&lt;&gt;"Por decidir",TRIM(E83&amp;"")&lt;&gt;"Por comprobar"),AND(LEN(TRIM(K83&amp;""))&gt;0,TRIM(K83&amp;"")&lt;&gt;"Pendiente",TRIM(K83&amp;"")&lt;&gt;"Por confirmar",TRIM(K83&amp;"")&lt;&gt;"No consta",TRIM(K83&amp;"")&lt;&gt;"Desconocido",TRIM(K83&amp;"")&lt;&gt;"Sin confirmar",TRIM(K83&amp;"")&lt;&gt;"Por decidir",TRIM(K83&amp;"")&lt;&gt;"Por comprobar"),OR(H83="Sale",H83="Se queda"),IF(ISNUMBER(I83),AND(ABS(I83-ROUND(I83,2))&lt;0.00000001),FALSE),IF(ISNUMBER(J83),AND(ABS(J83-ROUND(J83,2))&lt;0.00000001),FALSE),NOT(OR(NOT(OR(H83="",H83="Sale",H83="Se queda",H83="Pendiente")),IF(LEN(TRIM(I83&amp;""))=0,FALSE,NOT(IF(ISNUMBER(I83),AND(ABS(I83-ROUND(I83,2))&lt;0.00000001),FALSE))),IF(LEN(TRIM(J83&amp;""))=0,FALSE,NOT(IF(ISNUMBER(J83),AND(ABS(J83-ROUND(J83,2))&lt;0.00000001),FALSE))),IF(AND(H83="Sale",ISNUMBER(J83)),J83&lt;&gt;0,FALSE)))),1,0),0)</f>
        <v>0</v>
      </c>
      <c r="P83" s="49">
        <f>IF(OR(ISERROR(C83),ISERROR(D83),ISERROR(E83),ISERROR(F83),ISERROR(G83),ISERROR(H83),ISERROR(I83),ISERROR(J83),ISERROR(K83)),2,IFERROR(IF(NOT(COUNTA(C83:K83)&gt;0),"",IF(OR(NOT(OR(H83="",H83="Sale",H83="Se queda",H83="Pendiente")),IF(LEN(TRIM(I83&amp;""))=0,FALSE,NOT(IF(ISNUMBER(I83),AND(ABS(I83-ROUND(I83,2))&lt;0.00000001),FALSE))),IF(LEN(TRIM(J83&amp;""))=0,FALSE,NOT(IF(ISNUMBER(J83),AND(ABS(J83-ROUND(J83,2))&lt;0.00000001),FALSE))),IF(AND(H83="Sale",ISNUMBER(J83)),J83&lt;&gt;0,FALSE)),2,IF(AND(O83=1,AND(AND(LEN(TRIM(F83&amp;""))&gt;0,TRIM(F83&amp;"")&lt;&gt;"Pendiente",TRIM(F83&amp;"")&lt;&gt;"Por confirmar",TRIM(F83&amp;"")&lt;&gt;"No consta",TRIM(F83&amp;"")&lt;&gt;"Desconocido",TRIM(F83&amp;"")&lt;&gt;"Sin confirmar",TRIM(F83&amp;"")&lt;&gt;"Por decidir",TRIM(F83&amp;"")&lt;&gt;"Por comprobar"),AND(LEN(TRIM(G83&amp;""))&gt;0,TRIM(G83&amp;"")&lt;&gt;"Pendiente",TRIM(G83&amp;"")&lt;&gt;"Por confirmar",TRIM(G83&amp;"")&lt;&gt;"No consta",TRIM(G83&amp;"")&lt;&gt;"Desconocido",TRIM(G83&amp;"")&lt;&gt;"Sin confirmar",TRIM(G83&amp;"")&lt;&gt;"Por decidir",TRIM(G83&amp;"")&lt;&gt;"Por comprobar"),TRIM(F83)&lt;&gt;"Pendiente",TRIM(G83)&lt;&gt;"Pendiente",TRIM(F83)&lt;&gt;"Por confirmar",TRIM(G83)&lt;&gt;"Por confirmar")),0,1))),2))</f>
      </c>
    </row>
    <row r="84" ht="70" customHeight="1">
      <c r="B84" s="39" t="n">
        <v>75</v>
      </c>
      <c r="C84" s="44"/>
      <c r="D84" s="44"/>
      <c r="E84" s="44"/>
      <c r="F84" s="44"/>
      <c r="G84" s="44"/>
      <c r="H84" s="45"/>
      <c r="I84" s="46"/>
      <c r="J84" s="46"/>
      <c r="K84" s="46"/>
      <c r="L84" s="47">
        <f>IFERROR(IF(O84=1,ROUND(J84-I84,2),""),"")</f>
      </c>
      <c r="M84" s="48">
        <f>IF(NOT(ISNUMBER(P84)),"",IF(P84=2,"ROJO",IF(P84=1,"ÁMBAR","VERDE")))</f>
      </c>
      <c r="N84" s="48">
        <f>IFERROR(IF(NOT(COUNTA(C84:K84)&gt;0),"",IF(OR(NOT(OR(H84="",H84="Sale",H84="Se queda",H84="Pendiente")),IF(LEN(TRIM(I84&amp;""))=0,FALSE,NOT(IF(ISNUMBER(I84),AND(ABS(I84-ROUND(I84,2))&lt;0.00000001),FALSE))),IF(LEN(TRIM(J84&amp;""))=0,FALSE,NOT(IF(ISNUMBER(J84),AND(ABS(J84-ROUND(J84,2))&lt;0.00000001),FALSE))),IF(AND(H84="Sale",ISNUMBER(J84)),J84&lt;&gt;0,FALSE)),"Revisamos opciones e importes; Sale exige después cero explícito. Los importes tienen dos decimales.",IF(O84=0,"Completamos antes, después, estado, importes y referencia. Lo desconocido no es cero.",IF(P84&gt;0,"La diferencia se conoce; falta concretar quién lo hace. Sigue pendiente en el total completo.","Alcance e importes registrados. Una salida no demuestra adjudicación a otro.")))),"Hay una entrada con error. Corregimos el dato antes de cerrar la comprobación.")</f>
      </c>
      <c r="O84" s="49" t="n">
        <f>IFERROR(IF(AND(AND(LEN(TRIM(C84&amp;""))&gt;0,TRIM(C84&amp;"")&lt;&gt;"Pendiente",TRIM(C84&amp;"")&lt;&gt;"Por confirmar",TRIM(C84&amp;"")&lt;&gt;"No consta",TRIM(C84&amp;"")&lt;&gt;"Desconocido",TRIM(C84&amp;"")&lt;&gt;"Sin confirmar",TRIM(C84&amp;"")&lt;&gt;"Por decidir",TRIM(C84&amp;"")&lt;&gt;"Por comprobar"),AND(LEN(TRIM(D84&amp;""))&gt;0,TRIM(D84&amp;"")&lt;&gt;"Pendiente",TRIM(D84&amp;"")&lt;&gt;"Por confirmar",TRIM(D84&amp;"")&lt;&gt;"No consta",TRIM(D84&amp;"")&lt;&gt;"Desconocido",TRIM(D84&amp;"")&lt;&gt;"Sin confirmar",TRIM(D84&amp;"")&lt;&gt;"Por decidir",TRIM(D84&amp;"")&lt;&gt;"Por comprobar"),AND(LEN(TRIM(E84&amp;""))&gt;0,TRIM(E84&amp;"")&lt;&gt;"Pendiente",TRIM(E84&amp;"")&lt;&gt;"Por confirmar",TRIM(E84&amp;"")&lt;&gt;"No consta",TRIM(E84&amp;"")&lt;&gt;"Desconocido",TRIM(E84&amp;"")&lt;&gt;"Sin confirmar",TRIM(E84&amp;"")&lt;&gt;"Por decidir",TRIM(E84&amp;"")&lt;&gt;"Por comprobar"),AND(LEN(TRIM(K84&amp;""))&gt;0,TRIM(K84&amp;"")&lt;&gt;"Pendiente",TRIM(K84&amp;"")&lt;&gt;"Por confirmar",TRIM(K84&amp;"")&lt;&gt;"No consta",TRIM(K84&amp;"")&lt;&gt;"Desconocido",TRIM(K84&amp;"")&lt;&gt;"Sin confirmar",TRIM(K84&amp;"")&lt;&gt;"Por decidir",TRIM(K84&amp;"")&lt;&gt;"Por comprobar"),OR(H84="Sale",H84="Se queda"),IF(ISNUMBER(I84),AND(ABS(I84-ROUND(I84,2))&lt;0.00000001),FALSE),IF(ISNUMBER(J84),AND(ABS(J84-ROUND(J84,2))&lt;0.00000001),FALSE),NOT(OR(NOT(OR(H84="",H84="Sale",H84="Se queda",H84="Pendiente")),IF(LEN(TRIM(I84&amp;""))=0,FALSE,NOT(IF(ISNUMBER(I84),AND(ABS(I84-ROUND(I84,2))&lt;0.00000001),FALSE))),IF(LEN(TRIM(J84&amp;""))=0,FALSE,NOT(IF(ISNUMBER(J84),AND(ABS(J84-ROUND(J84,2))&lt;0.00000001),FALSE))),IF(AND(H84="Sale",ISNUMBER(J84)),J84&lt;&gt;0,FALSE)))),1,0),0)</f>
        <v>0</v>
      </c>
      <c r="P84" s="49">
        <f>IF(OR(ISERROR(C84),ISERROR(D84),ISERROR(E84),ISERROR(F84),ISERROR(G84),ISERROR(H84),ISERROR(I84),ISERROR(J84),ISERROR(K84)),2,IFERROR(IF(NOT(COUNTA(C84:K84)&gt;0),"",IF(OR(NOT(OR(H84="",H84="Sale",H84="Se queda",H84="Pendiente")),IF(LEN(TRIM(I84&amp;""))=0,FALSE,NOT(IF(ISNUMBER(I84),AND(ABS(I84-ROUND(I84,2))&lt;0.00000001),FALSE))),IF(LEN(TRIM(J84&amp;""))=0,FALSE,NOT(IF(ISNUMBER(J84),AND(ABS(J84-ROUND(J84,2))&lt;0.00000001),FALSE))),IF(AND(H84="Sale",ISNUMBER(J84)),J84&lt;&gt;0,FALSE)),2,IF(AND(O84=1,AND(AND(LEN(TRIM(F84&amp;""))&gt;0,TRIM(F84&amp;"")&lt;&gt;"Pendiente",TRIM(F84&amp;"")&lt;&gt;"Por confirmar",TRIM(F84&amp;"")&lt;&gt;"No consta",TRIM(F84&amp;"")&lt;&gt;"Desconocido",TRIM(F84&amp;"")&lt;&gt;"Sin confirmar",TRIM(F84&amp;"")&lt;&gt;"Por decidir",TRIM(F84&amp;"")&lt;&gt;"Por comprobar"),AND(LEN(TRIM(G84&amp;""))&gt;0,TRIM(G84&amp;"")&lt;&gt;"Pendiente",TRIM(G84&amp;"")&lt;&gt;"Por confirmar",TRIM(G84&amp;"")&lt;&gt;"No consta",TRIM(G84&amp;"")&lt;&gt;"Desconocido",TRIM(G84&amp;"")&lt;&gt;"Sin confirmar",TRIM(G84&amp;"")&lt;&gt;"Por decidir",TRIM(G84&amp;"")&lt;&gt;"Por comprobar"),TRIM(F84)&lt;&gt;"Pendiente",TRIM(G84)&lt;&gt;"Pendiente",TRIM(F84)&lt;&gt;"Por confirmar",TRIM(G84)&lt;&gt;"Por confirmar")),0,1))),2))</f>
      </c>
    </row>
    <row r="85" ht="70" customHeight="1">
      <c r="B85" s="39" t="n">
        <v>76</v>
      </c>
      <c r="C85" s="44"/>
      <c r="D85" s="44"/>
      <c r="E85" s="44"/>
      <c r="F85" s="44"/>
      <c r="G85" s="44"/>
      <c r="H85" s="45"/>
      <c r="I85" s="46"/>
      <c r="J85" s="46"/>
      <c r="K85" s="46"/>
      <c r="L85" s="47">
        <f>IFERROR(IF(O85=1,ROUND(J85-I85,2),""),"")</f>
      </c>
      <c r="M85" s="48">
        <f>IF(NOT(ISNUMBER(P85)),"",IF(P85=2,"ROJO",IF(P85=1,"ÁMBAR","VERDE")))</f>
      </c>
      <c r="N85" s="48">
        <f>IFERROR(IF(NOT(COUNTA(C85:K85)&gt;0),"",IF(OR(NOT(OR(H85="",H85="Sale",H85="Se queda",H85="Pendiente")),IF(LEN(TRIM(I85&amp;""))=0,FALSE,NOT(IF(ISNUMBER(I85),AND(ABS(I85-ROUND(I85,2))&lt;0.00000001),FALSE))),IF(LEN(TRIM(J85&amp;""))=0,FALSE,NOT(IF(ISNUMBER(J85),AND(ABS(J85-ROUND(J85,2))&lt;0.00000001),FALSE))),IF(AND(H85="Sale",ISNUMBER(J85)),J85&lt;&gt;0,FALSE)),"Revisamos opciones e importes; Sale exige después cero explícito. Los importes tienen dos decimales.",IF(O85=0,"Completamos antes, después, estado, importes y referencia. Lo desconocido no es cero.",IF(P85&gt;0,"La diferencia se conoce; falta concretar quién lo hace. Sigue pendiente en el total completo.","Alcance e importes registrados. Una salida no demuestra adjudicación a otro.")))),"Hay una entrada con error. Corregimos el dato antes de cerrar la comprobación.")</f>
      </c>
      <c r="O85" s="49" t="n">
        <f>IFERROR(IF(AND(AND(LEN(TRIM(C85&amp;""))&gt;0,TRIM(C85&amp;"")&lt;&gt;"Pendiente",TRIM(C85&amp;"")&lt;&gt;"Por confirmar",TRIM(C85&amp;"")&lt;&gt;"No consta",TRIM(C85&amp;"")&lt;&gt;"Desconocido",TRIM(C85&amp;"")&lt;&gt;"Sin confirmar",TRIM(C85&amp;"")&lt;&gt;"Por decidir",TRIM(C85&amp;"")&lt;&gt;"Por comprobar"),AND(LEN(TRIM(D85&amp;""))&gt;0,TRIM(D85&amp;"")&lt;&gt;"Pendiente",TRIM(D85&amp;"")&lt;&gt;"Por confirmar",TRIM(D85&amp;"")&lt;&gt;"No consta",TRIM(D85&amp;"")&lt;&gt;"Desconocido",TRIM(D85&amp;"")&lt;&gt;"Sin confirmar",TRIM(D85&amp;"")&lt;&gt;"Por decidir",TRIM(D85&amp;"")&lt;&gt;"Por comprobar"),AND(LEN(TRIM(E85&amp;""))&gt;0,TRIM(E85&amp;"")&lt;&gt;"Pendiente",TRIM(E85&amp;"")&lt;&gt;"Por confirmar",TRIM(E85&amp;"")&lt;&gt;"No consta",TRIM(E85&amp;"")&lt;&gt;"Desconocido",TRIM(E85&amp;"")&lt;&gt;"Sin confirmar",TRIM(E85&amp;"")&lt;&gt;"Por decidir",TRIM(E85&amp;"")&lt;&gt;"Por comprobar"),AND(LEN(TRIM(K85&amp;""))&gt;0,TRIM(K85&amp;"")&lt;&gt;"Pendiente",TRIM(K85&amp;"")&lt;&gt;"Por confirmar",TRIM(K85&amp;"")&lt;&gt;"No consta",TRIM(K85&amp;"")&lt;&gt;"Desconocido",TRIM(K85&amp;"")&lt;&gt;"Sin confirmar",TRIM(K85&amp;"")&lt;&gt;"Por decidir",TRIM(K85&amp;"")&lt;&gt;"Por comprobar"),OR(H85="Sale",H85="Se queda"),IF(ISNUMBER(I85),AND(ABS(I85-ROUND(I85,2))&lt;0.00000001),FALSE),IF(ISNUMBER(J85),AND(ABS(J85-ROUND(J85,2))&lt;0.00000001),FALSE),NOT(OR(NOT(OR(H85="",H85="Sale",H85="Se queda",H85="Pendiente")),IF(LEN(TRIM(I85&amp;""))=0,FALSE,NOT(IF(ISNUMBER(I85),AND(ABS(I85-ROUND(I85,2))&lt;0.00000001),FALSE))),IF(LEN(TRIM(J85&amp;""))=0,FALSE,NOT(IF(ISNUMBER(J85),AND(ABS(J85-ROUND(J85,2))&lt;0.00000001),FALSE))),IF(AND(H85="Sale",ISNUMBER(J85)),J85&lt;&gt;0,FALSE)))),1,0),0)</f>
        <v>0</v>
      </c>
      <c r="P85" s="49">
        <f>IF(OR(ISERROR(C85),ISERROR(D85),ISERROR(E85),ISERROR(F85),ISERROR(G85),ISERROR(H85),ISERROR(I85),ISERROR(J85),ISERROR(K85)),2,IFERROR(IF(NOT(COUNTA(C85:K85)&gt;0),"",IF(OR(NOT(OR(H85="",H85="Sale",H85="Se queda",H85="Pendiente")),IF(LEN(TRIM(I85&amp;""))=0,FALSE,NOT(IF(ISNUMBER(I85),AND(ABS(I85-ROUND(I85,2))&lt;0.00000001),FALSE))),IF(LEN(TRIM(J85&amp;""))=0,FALSE,NOT(IF(ISNUMBER(J85),AND(ABS(J85-ROUND(J85,2))&lt;0.00000001),FALSE))),IF(AND(H85="Sale",ISNUMBER(J85)),J85&lt;&gt;0,FALSE)),2,IF(AND(O85=1,AND(AND(LEN(TRIM(F85&amp;""))&gt;0,TRIM(F85&amp;"")&lt;&gt;"Pendiente",TRIM(F85&amp;"")&lt;&gt;"Por confirmar",TRIM(F85&amp;"")&lt;&gt;"No consta",TRIM(F85&amp;"")&lt;&gt;"Desconocido",TRIM(F85&amp;"")&lt;&gt;"Sin confirmar",TRIM(F85&amp;"")&lt;&gt;"Por decidir",TRIM(F85&amp;"")&lt;&gt;"Por comprobar"),AND(LEN(TRIM(G85&amp;""))&gt;0,TRIM(G85&amp;"")&lt;&gt;"Pendiente",TRIM(G85&amp;"")&lt;&gt;"Por confirmar",TRIM(G85&amp;"")&lt;&gt;"No consta",TRIM(G85&amp;"")&lt;&gt;"Desconocido",TRIM(G85&amp;"")&lt;&gt;"Sin confirmar",TRIM(G85&amp;"")&lt;&gt;"Por decidir",TRIM(G85&amp;"")&lt;&gt;"Por comprobar"),TRIM(F85)&lt;&gt;"Pendiente",TRIM(G85)&lt;&gt;"Pendiente",TRIM(F85)&lt;&gt;"Por confirmar",TRIM(G85)&lt;&gt;"Por confirmar")),0,1))),2))</f>
      </c>
    </row>
    <row r="86" ht="70" customHeight="1">
      <c r="B86" s="39" t="n">
        <v>77</v>
      </c>
      <c r="C86" s="44"/>
      <c r="D86" s="44"/>
      <c r="E86" s="44"/>
      <c r="F86" s="44"/>
      <c r="G86" s="44"/>
      <c r="H86" s="45"/>
      <c r="I86" s="46"/>
      <c r="J86" s="46"/>
      <c r="K86" s="46"/>
      <c r="L86" s="47">
        <f>IFERROR(IF(O86=1,ROUND(J86-I86,2),""),"")</f>
      </c>
      <c r="M86" s="48">
        <f>IF(NOT(ISNUMBER(P86)),"",IF(P86=2,"ROJO",IF(P86=1,"ÁMBAR","VERDE")))</f>
      </c>
      <c r="N86" s="48">
        <f>IFERROR(IF(NOT(COUNTA(C86:K86)&gt;0),"",IF(OR(NOT(OR(H86="",H86="Sale",H86="Se queda",H86="Pendiente")),IF(LEN(TRIM(I86&amp;""))=0,FALSE,NOT(IF(ISNUMBER(I86),AND(ABS(I86-ROUND(I86,2))&lt;0.00000001),FALSE))),IF(LEN(TRIM(J86&amp;""))=0,FALSE,NOT(IF(ISNUMBER(J86),AND(ABS(J86-ROUND(J86,2))&lt;0.00000001),FALSE))),IF(AND(H86="Sale",ISNUMBER(J86)),J86&lt;&gt;0,FALSE)),"Revisamos opciones e importes; Sale exige después cero explícito. Los importes tienen dos decimales.",IF(O86=0,"Completamos antes, después, estado, importes y referencia. Lo desconocido no es cero.",IF(P86&gt;0,"La diferencia se conoce; falta concretar quién lo hace. Sigue pendiente en el total completo.","Alcance e importes registrados. Una salida no demuestra adjudicación a otro.")))),"Hay una entrada con error. Corregimos el dato antes de cerrar la comprobación.")</f>
      </c>
      <c r="O86" s="49" t="n">
        <f>IFERROR(IF(AND(AND(LEN(TRIM(C86&amp;""))&gt;0,TRIM(C86&amp;"")&lt;&gt;"Pendiente",TRIM(C86&amp;"")&lt;&gt;"Por confirmar",TRIM(C86&amp;"")&lt;&gt;"No consta",TRIM(C86&amp;"")&lt;&gt;"Desconocido",TRIM(C86&amp;"")&lt;&gt;"Sin confirmar",TRIM(C86&amp;"")&lt;&gt;"Por decidir",TRIM(C86&amp;"")&lt;&gt;"Por comprobar"),AND(LEN(TRIM(D86&amp;""))&gt;0,TRIM(D86&amp;"")&lt;&gt;"Pendiente",TRIM(D86&amp;"")&lt;&gt;"Por confirmar",TRIM(D86&amp;"")&lt;&gt;"No consta",TRIM(D86&amp;"")&lt;&gt;"Desconocido",TRIM(D86&amp;"")&lt;&gt;"Sin confirmar",TRIM(D86&amp;"")&lt;&gt;"Por decidir",TRIM(D86&amp;"")&lt;&gt;"Por comprobar"),AND(LEN(TRIM(E86&amp;""))&gt;0,TRIM(E86&amp;"")&lt;&gt;"Pendiente",TRIM(E86&amp;"")&lt;&gt;"Por confirmar",TRIM(E86&amp;"")&lt;&gt;"No consta",TRIM(E86&amp;"")&lt;&gt;"Desconocido",TRIM(E86&amp;"")&lt;&gt;"Sin confirmar",TRIM(E86&amp;"")&lt;&gt;"Por decidir",TRIM(E86&amp;"")&lt;&gt;"Por comprobar"),AND(LEN(TRIM(K86&amp;""))&gt;0,TRIM(K86&amp;"")&lt;&gt;"Pendiente",TRIM(K86&amp;"")&lt;&gt;"Por confirmar",TRIM(K86&amp;"")&lt;&gt;"No consta",TRIM(K86&amp;"")&lt;&gt;"Desconocido",TRIM(K86&amp;"")&lt;&gt;"Sin confirmar",TRIM(K86&amp;"")&lt;&gt;"Por decidir",TRIM(K86&amp;"")&lt;&gt;"Por comprobar"),OR(H86="Sale",H86="Se queda"),IF(ISNUMBER(I86),AND(ABS(I86-ROUND(I86,2))&lt;0.00000001),FALSE),IF(ISNUMBER(J86),AND(ABS(J86-ROUND(J86,2))&lt;0.00000001),FALSE),NOT(OR(NOT(OR(H86="",H86="Sale",H86="Se queda",H86="Pendiente")),IF(LEN(TRIM(I86&amp;""))=0,FALSE,NOT(IF(ISNUMBER(I86),AND(ABS(I86-ROUND(I86,2))&lt;0.00000001),FALSE))),IF(LEN(TRIM(J86&amp;""))=0,FALSE,NOT(IF(ISNUMBER(J86),AND(ABS(J86-ROUND(J86,2))&lt;0.00000001),FALSE))),IF(AND(H86="Sale",ISNUMBER(J86)),J86&lt;&gt;0,FALSE)))),1,0),0)</f>
        <v>0</v>
      </c>
      <c r="P86" s="49">
        <f>IF(OR(ISERROR(C86),ISERROR(D86),ISERROR(E86),ISERROR(F86),ISERROR(G86),ISERROR(H86),ISERROR(I86),ISERROR(J86),ISERROR(K86)),2,IFERROR(IF(NOT(COUNTA(C86:K86)&gt;0),"",IF(OR(NOT(OR(H86="",H86="Sale",H86="Se queda",H86="Pendiente")),IF(LEN(TRIM(I86&amp;""))=0,FALSE,NOT(IF(ISNUMBER(I86),AND(ABS(I86-ROUND(I86,2))&lt;0.00000001),FALSE))),IF(LEN(TRIM(J86&amp;""))=0,FALSE,NOT(IF(ISNUMBER(J86),AND(ABS(J86-ROUND(J86,2))&lt;0.00000001),FALSE))),IF(AND(H86="Sale",ISNUMBER(J86)),J86&lt;&gt;0,FALSE)),2,IF(AND(O86=1,AND(AND(LEN(TRIM(F86&amp;""))&gt;0,TRIM(F86&amp;"")&lt;&gt;"Pendiente",TRIM(F86&amp;"")&lt;&gt;"Por confirmar",TRIM(F86&amp;"")&lt;&gt;"No consta",TRIM(F86&amp;"")&lt;&gt;"Desconocido",TRIM(F86&amp;"")&lt;&gt;"Sin confirmar",TRIM(F86&amp;"")&lt;&gt;"Por decidir",TRIM(F86&amp;"")&lt;&gt;"Por comprobar"),AND(LEN(TRIM(G86&amp;""))&gt;0,TRIM(G86&amp;"")&lt;&gt;"Pendiente",TRIM(G86&amp;"")&lt;&gt;"Por confirmar",TRIM(G86&amp;"")&lt;&gt;"No consta",TRIM(G86&amp;"")&lt;&gt;"Desconocido",TRIM(G86&amp;"")&lt;&gt;"Sin confirmar",TRIM(G86&amp;"")&lt;&gt;"Por decidir",TRIM(G86&amp;"")&lt;&gt;"Por comprobar"),TRIM(F86)&lt;&gt;"Pendiente",TRIM(G86)&lt;&gt;"Pendiente",TRIM(F86)&lt;&gt;"Por confirmar",TRIM(G86)&lt;&gt;"Por confirmar")),0,1))),2))</f>
      </c>
    </row>
    <row r="87" ht="70" customHeight="1">
      <c r="B87" s="39" t="n">
        <v>78</v>
      </c>
      <c r="C87" s="44"/>
      <c r="D87" s="44"/>
      <c r="E87" s="44"/>
      <c r="F87" s="44"/>
      <c r="G87" s="44"/>
      <c r="H87" s="45"/>
      <c r="I87" s="46"/>
      <c r="J87" s="46"/>
      <c r="K87" s="46"/>
      <c r="L87" s="47">
        <f>IFERROR(IF(O87=1,ROUND(J87-I87,2),""),"")</f>
      </c>
      <c r="M87" s="48">
        <f>IF(NOT(ISNUMBER(P87)),"",IF(P87=2,"ROJO",IF(P87=1,"ÁMBAR","VERDE")))</f>
      </c>
      <c r="N87" s="48">
        <f>IFERROR(IF(NOT(COUNTA(C87:K87)&gt;0),"",IF(OR(NOT(OR(H87="",H87="Sale",H87="Se queda",H87="Pendiente")),IF(LEN(TRIM(I87&amp;""))=0,FALSE,NOT(IF(ISNUMBER(I87),AND(ABS(I87-ROUND(I87,2))&lt;0.00000001),FALSE))),IF(LEN(TRIM(J87&amp;""))=0,FALSE,NOT(IF(ISNUMBER(J87),AND(ABS(J87-ROUND(J87,2))&lt;0.00000001),FALSE))),IF(AND(H87="Sale",ISNUMBER(J87)),J87&lt;&gt;0,FALSE)),"Revisamos opciones e importes; Sale exige después cero explícito. Los importes tienen dos decimales.",IF(O87=0,"Completamos antes, después, estado, importes y referencia. Lo desconocido no es cero.",IF(P87&gt;0,"La diferencia se conoce; falta concretar quién lo hace. Sigue pendiente en el total completo.","Alcance e importes registrados. Una salida no demuestra adjudicación a otro.")))),"Hay una entrada con error. Corregimos el dato antes de cerrar la comprobación.")</f>
      </c>
      <c r="O87" s="49" t="n">
        <f>IFERROR(IF(AND(AND(LEN(TRIM(C87&amp;""))&gt;0,TRIM(C87&amp;"")&lt;&gt;"Pendiente",TRIM(C87&amp;"")&lt;&gt;"Por confirmar",TRIM(C87&amp;"")&lt;&gt;"No consta",TRIM(C87&amp;"")&lt;&gt;"Desconocido",TRIM(C87&amp;"")&lt;&gt;"Sin confirmar",TRIM(C87&amp;"")&lt;&gt;"Por decidir",TRIM(C87&amp;"")&lt;&gt;"Por comprobar"),AND(LEN(TRIM(D87&amp;""))&gt;0,TRIM(D87&amp;"")&lt;&gt;"Pendiente",TRIM(D87&amp;"")&lt;&gt;"Por confirmar",TRIM(D87&amp;"")&lt;&gt;"No consta",TRIM(D87&amp;"")&lt;&gt;"Desconocido",TRIM(D87&amp;"")&lt;&gt;"Sin confirmar",TRIM(D87&amp;"")&lt;&gt;"Por decidir",TRIM(D87&amp;"")&lt;&gt;"Por comprobar"),AND(LEN(TRIM(E87&amp;""))&gt;0,TRIM(E87&amp;"")&lt;&gt;"Pendiente",TRIM(E87&amp;"")&lt;&gt;"Por confirmar",TRIM(E87&amp;"")&lt;&gt;"No consta",TRIM(E87&amp;"")&lt;&gt;"Desconocido",TRIM(E87&amp;"")&lt;&gt;"Sin confirmar",TRIM(E87&amp;"")&lt;&gt;"Por decidir",TRIM(E87&amp;"")&lt;&gt;"Por comprobar"),AND(LEN(TRIM(K87&amp;""))&gt;0,TRIM(K87&amp;"")&lt;&gt;"Pendiente",TRIM(K87&amp;"")&lt;&gt;"Por confirmar",TRIM(K87&amp;"")&lt;&gt;"No consta",TRIM(K87&amp;"")&lt;&gt;"Desconocido",TRIM(K87&amp;"")&lt;&gt;"Sin confirmar",TRIM(K87&amp;"")&lt;&gt;"Por decidir",TRIM(K87&amp;"")&lt;&gt;"Por comprobar"),OR(H87="Sale",H87="Se queda"),IF(ISNUMBER(I87),AND(ABS(I87-ROUND(I87,2))&lt;0.00000001),FALSE),IF(ISNUMBER(J87),AND(ABS(J87-ROUND(J87,2))&lt;0.00000001),FALSE),NOT(OR(NOT(OR(H87="",H87="Sale",H87="Se queda",H87="Pendiente")),IF(LEN(TRIM(I87&amp;""))=0,FALSE,NOT(IF(ISNUMBER(I87),AND(ABS(I87-ROUND(I87,2))&lt;0.00000001),FALSE))),IF(LEN(TRIM(J87&amp;""))=0,FALSE,NOT(IF(ISNUMBER(J87),AND(ABS(J87-ROUND(J87,2))&lt;0.00000001),FALSE))),IF(AND(H87="Sale",ISNUMBER(J87)),J87&lt;&gt;0,FALSE)))),1,0),0)</f>
        <v>0</v>
      </c>
      <c r="P87" s="49">
        <f>IF(OR(ISERROR(C87),ISERROR(D87),ISERROR(E87),ISERROR(F87),ISERROR(G87),ISERROR(H87),ISERROR(I87),ISERROR(J87),ISERROR(K87)),2,IFERROR(IF(NOT(COUNTA(C87:K87)&gt;0),"",IF(OR(NOT(OR(H87="",H87="Sale",H87="Se queda",H87="Pendiente")),IF(LEN(TRIM(I87&amp;""))=0,FALSE,NOT(IF(ISNUMBER(I87),AND(ABS(I87-ROUND(I87,2))&lt;0.00000001),FALSE))),IF(LEN(TRIM(J87&amp;""))=0,FALSE,NOT(IF(ISNUMBER(J87),AND(ABS(J87-ROUND(J87,2))&lt;0.00000001),FALSE))),IF(AND(H87="Sale",ISNUMBER(J87)),J87&lt;&gt;0,FALSE)),2,IF(AND(O87=1,AND(AND(LEN(TRIM(F87&amp;""))&gt;0,TRIM(F87&amp;"")&lt;&gt;"Pendiente",TRIM(F87&amp;"")&lt;&gt;"Por confirmar",TRIM(F87&amp;"")&lt;&gt;"No consta",TRIM(F87&amp;"")&lt;&gt;"Desconocido",TRIM(F87&amp;"")&lt;&gt;"Sin confirmar",TRIM(F87&amp;"")&lt;&gt;"Por decidir",TRIM(F87&amp;"")&lt;&gt;"Por comprobar"),AND(LEN(TRIM(G87&amp;""))&gt;0,TRIM(G87&amp;"")&lt;&gt;"Pendiente",TRIM(G87&amp;"")&lt;&gt;"Por confirmar",TRIM(G87&amp;"")&lt;&gt;"No consta",TRIM(G87&amp;"")&lt;&gt;"Desconocido",TRIM(G87&amp;"")&lt;&gt;"Sin confirmar",TRIM(G87&amp;"")&lt;&gt;"Por decidir",TRIM(G87&amp;"")&lt;&gt;"Por comprobar"),TRIM(F87)&lt;&gt;"Pendiente",TRIM(G87)&lt;&gt;"Pendiente",TRIM(F87)&lt;&gt;"Por confirmar",TRIM(G87)&lt;&gt;"Por confirmar")),0,1))),2))</f>
      </c>
    </row>
    <row r="88" ht="70" customHeight="1">
      <c r="B88" s="39" t="n">
        <v>79</v>
      </c>
      <c r="C88" s="44"/>
      <c r="D88" s="44"/>
      <c r="E88" s="44"/>
      <c r="F88" s="44"/>
      <c r="G88" s="44"/>
      <c r="H88" s="45"/>
      <c r="I88" s="46"/>
      <c r="J88" s="46"/>
      <c r="K88" s="46"/>
      <c r="L88" s="47">
        <f>IFERROR(IF(O88=1,ROUND(J88-I88,2),""),"")</f>
      </c>
      <c r="M88" s="48">
        <f>IF(NOT(ISNUMBER(P88)),"",IF(P88=2,"ROJO",IF(P88=1,"ÁMBAR","VERDE")))</f>
      </c>
      <c r="N88" s="48">
        <f>IFERROR(IF(NOT(COUNTA(C88:K88)&gt;0),"",IF(OR(NOT(OR(H88="",H88="Sale",H88="Se queda",H88="Pendiente")),IF(LEN(TRIM(I88&amp;""))=0,FALSE,NOT(IF(ISNUMBER(I88),AND(ABS(I88-ROUND(I88,2))&lt;0.00000001),FALSE))),IF(LEN(TRIM(J88&amp;""))=0,FALSE,NOT(IF(ISNUMBER(J88),AND(ABS(J88-ROUND(J88,2))&lt;0.00000001),FALSE))),IF(AND(H88="Sale",ISNUMBER(J88)),J88&lt;&gt;0,FALSE)),"Revisamos opciones e importes; Sale exige después cero explícito. Los importes tienen dos decimales.",IF(O88=0,"Completamos antes, después, estado, importes y referencia. Lo desconocido no es cero.",IF(P88&gt;0,"La diferencia se conoce; falta concretar quién lo hace. Sigue pendiente en el total completo.","Alcance e importes registrados. Una salida no demuestra adjudicación a otro.")))),"Hay una entrada con error. Corregimos el dato antes de cerrar la comprobación.")</f>
      </c>
      <c r="O88" s="49" t="n">
        <f>IFERROR(IF(AND(AND(LEN(TRIM(C88&amp;""))&gt;0,TRIM(C88&amp;"")&lt;&gt;"Pendiente",TRIM(C88&amp;"")&lt;&gt;"Por confirmar",TRIM(C88&amp;"")&lt;&gt;"No consta",TRIM(C88&amp;"")&lt;&gt;"Desconocido",TRIM(C88&amp;"")&lt;&gt;"Sin confirmar",TRIM(C88&amp;"")&lt;&gt;"Por decidir",TRIM(C88&amp;"")&lt;&gt;"Por comprobar"),AND(LEN(TRIM(D88&amp;""))&gt;0,TRIM(D88&amp;"")&lt;&gt;"Pendiente",TRIM(D88&amp;"")&lt;&gt;"Por confirmar",TRIM(D88&amp;"")&lt;&gt;"No consta",TRIM(D88&amp;"")&lt;&gt;"Desconocido",TRIM(D88&amp;"")&lt;&gt;"Sin confirmar",TRIM(D88&amp;"")&lt;&gt;"Por decidir",TRIM(D88&amp;"")&lt;&gt;"Por comprobar"),AND(LEN(TRIM(E88&amp;""))&gt;0,TRIM(E88&amp;"")&lt;&gt;"Pendiente",TRIM(E88&amp;"")&lt;&gt;"Por confirmar",TRIM(E88&amp;"")&lt;&gt;"No consta",TRIM(E88&amp;"")&lt;&gt;"Desconocido",TRIM(E88&amp;"")&lt;&gt;"Sin confirmar",TRIM(E88&amp;"")&lt;&gt;"Por decidir",TRIM(E88&amp;"")&lt;&gt;"Por comprobar"),AND(LEN(TRIM(K88&amp;""))&gt;0,TRIM(K88&amp;"")&lt;&gt;"Pendiente",TRIM(K88&amp;"")&lt;&gt;"Por confirmar",TRIM(K88&amp;"")&lt;&gt;"No consta",TRIM(K88&amp;"")&lt;&gt;"Desconocido",TRIM(K88&amp;"")&lt;&gt;"Sin confirmar",TRIM(K88&amp;"")&lt;&gt;"Por decidir",TRIM(K88&amp;"")&lt;&gt;"Por comprobar"),OR(H88="Sale",H88="Se queda"),IF(ISNUMBER(I88),AND(ABS(I88-ROUND(I88,2))&lt;0.00000001),FALSE),IF(ISNUMBER(J88),AND(ABS(J88-ROUND(J88,2))&lt;0.00000001),FALSE),NOT(OR(NOT(OR(H88="",H88="Sale",H88="Se queda",H88="Pendiente")),IF(LEN(TRIM(I88&amp;""))=0,FALSE,NOT(IF(ISNUMBER(I88),AND(ABS(I88-ROUND(I88,2))&lt;0.00000001),FALSE))),IF(LEN(TRIM(J88&amp;""))=0,FALSE,NOT(IF(ISNUMBER(J88),AND(ABS(J88-ROUND(J88,2))&lt;0.00000001),FALSE))),IF(AND(H88="Sale",ISNUMBER(J88)),J88&lt;&gt;0,FALSE)))),1,0),0)</f>
        <v>0</v>
      </c>
      <c r="P88" s="49">
        <f>IF(OR(ISERROR(C88),ISERROR(D88),ISERROR(E88),ISERROR(F88),ISERROR(G88),ISERROR(H88),ISERROR(I88),ISERROR(J88),ISERROR(K88)),2,IFERROR(IF(NOT(COUNTA(C88:K88)&gt;0),"",IF(OR(NOT(OR(H88="",H88="Sale",H88="Se queda",H88="Pendiente")),IF(LEN(TRIM(I88&amp;""))=0,FALSE,NOT(IF(ISNUMBER(I88),AND(ABS(I88-ROUND(I88,2))&lt;0.00000001),FALSE))),IF(LEN(TRIM(J88&amp;""))=0,FALSE,NOT(IF(ISNUMBER(J88),AND(ABS(J88-ROUND(J88,2))&lt;0.00000001),FALSE))),IF(AND(H88="Sale",ISNUMBER(J88)),J88&lt;&gt;0,FALSE)),2,IF(AND(O88=1,AND(AND(LEN(TRIM(F88&amp;""))&gt;0,TRIM(F88&amp;"")&lt;&gt;"Pendiente",TRIM(F88&amp;"")&lt;&gt;"Por confirmar",TRIM(F88&amp;"")&lt;&gt;"No consta",TRIM(F88&amp;"")&lt;&gt;"Desconocido",TRIM(F88&amp;"")&lt;&gt;"Sin confirmar",TRIM(F88&amp;"")&lt;&gt;"Por decidir",TRIM(F88&amp;"")&lt;&gt;"Por comprobar"),AND(LEN(TRIM(G88&amp;""))&gt;0,TRIM(G88&amp;"")&lt;&gt;"Pendiente",TRIM(G88&amp;"")&lt;&gt;"Por confirmar",TRIM(G88&amp;"")&lt;&gt;"No consta",TRIM(G88&amp;"")&lt;&gt;"Desconocido",TRIM(G88&amp;"")&lt;&gt;"Sin confirmar",TRIM(G88&amp;"")&lt;&gt;"Por decidir",TRIM(G88&amp;"")&lt;&gt;"Por comprobar"),TRIM(F88)&lt;&gt;"Pendiente",TRIM(G88)&lt;&gt;"Pendiente",TRIM(F88)&lt;&gt;"Por confirmar",TRIM(G88)&lt;&gt;"Por confirmar")),0,1))),2))</f>
      </c>
    </row>
    <row r="89" ht="70" customHeight="1">
      <c r="B89" s="39" t="n">
        <v>80</v>
      </c>
      <c r="C89" s="44"/>
      <c r="D89" s="44"/>
      <c r="E89" s="44"/>
      <c r="F89" s="44"/>
      <c r="G89" s="44"/>
      <c r="H89" s="45"/>
      <c r="I89" s="46"/>
      <c r="J89" s="46"/>
      <c r="K89" s="46"/>
      <c r="L89" s="47">
        <f>IFERROR(IF(O89=1,ROUND(J89-I89,2),""),"")</f>
      </c>
      <c r="M89" s="48">
        <f>IF(NOT(ISNUMBER(P89)),"",IF(P89=2,"ROJO",IF(P89=1,"ÁMBAR","VERDE")))</f>
      </c>
      <c r="N89" s="48">
        <f>IFERROR(IF(NOT(COUNTA(C89:K89)&gt;0),"",IF(OR(NOT(OR(H89="",H89="Sale",H89="Se queda",H89="Pendiente")),IF(LEN(TRIM(I89&amp;""))=0,FALSE,NOT(IF(ISNUMBER(I89),AND(ABS(I89-ROUND(I89,2))&lt;0.00000001),FALSE))),IF(LEN(TRIM(J89&amp;""))=0,FALSE,NOT(IF(ISNUMBER(J89),AND(ABS(J89-ROUND(J89,2))&lt;0.00000001),FALSE))),IF(AND(H89="Sale",ISNUMBER(J89)),J89&lt;&gt;0,FALSE)),"Revisamos opciones e importes; Sale exige después cero explícito. Los importes tienen dos decimales.",IF(O89=0,"Completamos antes, después, estado, importes y referencia. Lo desconocido no es cero.",IF(P89&gt;0,"La diferencia se conoce; falta concretar quién lo hace. Sigue pendiente en el total completo.","Alcance e importes registrados. Una salida no demuestra adjudicación a otro.")))),"Hay una entrada con error. Corregimos el dato antes de cerrar la comprobación.")</f>
      </c>
      <c r="O89" s="49" t="n">
        <f>IFERROR(IF(AND(AND(LEN(TRIM(C89&amp;""))&gt;0,TRIM(C89&amp;"")&lt;&gt;"Pendiente",TRIM(C89&amp;"")&lt;&gt;"Por confirmar",TRIM(C89&amp;"")&lt;&gt;"No consta",TRIM(C89&amp;"")&lt;&gt;"Desconocido",TRIM(C89&amp;"")&lt;&gt;"Sin confirmar",TRIM(C89&amp;"")&lt;&gt;"Por decidir",TRIM(C89&amp;"")&lt;&gt;"Por comprobar"),AND(LEN(TRIM(D89&amp;""))&gt;0,TRIM(D89&amp;"")&lt;&gt;"Pendiente",TRIM(D89&amp;"")&lt;&gt;"Por confirmar",TRIM(D89&amp;"")&lt;&gt;"No consta",TRIM(D89&amp;"")&lt;&gt;"Desconocido",TRIM(D89&amp;"")&lt;&gt;"Sin confirmar",TRIM(D89&amp;"")&lt;&gt;"Por decidir",TRIM(D89&amp;"")&lt;&gt;"Por comprobar"),AND(LEN(TRIM(E89&amp;""))&gt;0,TRIM(E89&amp;"")&lt;&gt;"Pendiente",TRIM(E89&amp;"")&lt;&gt;"Por confirmar",TRIM(E89&amp;"")&lt;&gt;"No consta",TRIM(E89&amp;"")&lt;&gt;"Desconocido",TRIM(E89&amp;"")&lt;&gt;"Sin confirmar",TRIM(E89&amp;"")&lt;&gt;"Por decidir",TRIM(E89&amp;"")&lt;&gt;"Por comprobar"),AND(LEN(TRIM(K89&amp;""))&gt;0,TRIM(K89&amp;"")&lt;&gt;"Pendiente",TRIM(K89&amp;"")&lt;&gt;"Por confirmar",TRIM(K89&amp;"")&lt;&gt;"No consta",TRIM(K89&amp;"")&lt;&gt;"Desconocido",TRIM(K89&amp;"")&lt;&gt;"Sin confirmar",TRIM(K89&amp;"")&lt;&gt;"Por decidir",TRIM(K89&amp;"")&lt;&gt;"Por comprobar"),OR(H89="Sale",H89="Se queda"),IF(ISNUMBER(I89),AND(ABS(I89-ROUND(I89,2))&lt;0.00000001),FALSE),IF(ISNUMBER(J89),AND(ABS(J89-ROUND(J89,2))&lt;0.00000001),FALSE),NOT(OR(NOT(OR(H89="",H89="Sale",H89="Se queda",H89="Pendiente")),IF(LEN(TRIM(I89&amp;""))=0,FALSE,NOT(IF(ISNUMBER(I89),AND(ABS(I89-ROUND(I89,2))&lt;0.00000001),FALSE))),IF(LEN(TRIM(J89&amp;""))=0,FALSE,NOT(IF(ISNUMBER(J89),AND(ABS(J89-ROUND(J89,2))&lt;0.00000001),FALSE))),IF(AND(H89="Sale",ISNUMBER(J89)),J89&lt;&gt;0,FALSE)))),1,0),0)</f>
        <v>0</v>
      </c>
      <c r="P89" s="49">
        <f>IF(OR(ISERROR(C89),ISERROR(D89),ISERROR(E89),ISERROR(F89),ISERROR(G89),ISERROR(H89),ISERROR(I89),ISERROR(J89),ISERROR(K89)),2,IFERROR(IF(NOT(COUNTA(C89:K89)&gt;0),"",IF(OR(NOT(OR(H89="",H89="Sale",H89="Se queda",H89="Pendiente")),IF(LEN(TRIM(I89&amp;""))=0,FALSE,NOT(IF(ISNUMBER(I89),AND(ABS(I89-ROUND(I89,2))&lt;0.00000001),FALSE))),IF(LEN(TRIM(J89&amp;""))=0,FALSE,NOT(IF(ISNUMBER(J89),AND(ABS(J89-ROUND(J89,2))&lt;0.00000001),FALSE))),IF(AND(H89="Sale",ISNUMBER(J89)),J89&lt;&gt;0,FALSE)),2,IF(AND(O89=1,AND(AND(LEN(TRIM(F89&amp;""))&gt;0,TRIM(F89&amp;"")&lt;&gt;"Pendiente",TRIM(F89&amp;"")&lt;&gt;"Por confirmar",TRIM(F89&amp;"")&lt;&gt;"No consta",TRIM(F89&amp;"")&lt;&gt;"Desconocido",TRIM(F89&amp;"")&lt;&gt;"Sin confirmar",TRIM(F89&amp;"")&lt;&gt;"Por decidir",TRIM(F89&amp;"")&lt;&gt;"Por comprobar"),AND(LEN(TRIM(G89&amp;""))&gt;0,TRIM(G89&amp;"")&lt;&gt;"Pendiente",TRIM(G89&amp;"")&lt;&gt;"Por confirmar",TRIM(G89&amp;"")&lt;&gt;"No consta",TRIM(G89&amp;"")&lt;&gt;"Desconocido",TRIM(G89&amp;"")&lt;&gt;"Sin confirmar",TRIM(G89&amp;"")&lt;&gt;"Por decidir",TRIM(G89&amp;"")&lt;&gt;"Por comprobar"),TRIM(F89)&lt;&gt;"Pendiente",TRIM(G89)&lt;&gt;"Pendiente",TRIM(F89)&lt;&gt;"Por confirmar",TRIM(G89)&lt;&gt;"Por confirmar")),0,1))),2))</f>
      </c>
    </row>
    <row r="90" ht="70" customHeight="1">
      <c r="B90" s="39" t="n">
        <v>81</v>
      </c>
      <c r="C90" s="44"/>
      <c r="D90" s="44"/>
      <c r="E90" s="44"/>
      <c r="F90" s="44"/>
      <c r="G90" s="44"/>
      <c r="H90" s="45"/>
      <c r="I90" s="46"/>
      <c r="J90" s="46"/>
      <c r="K90" s="46"/>
      <c r="L90" s="47">
        <f>IFERROR(IF(O90=1,ROUND(J90-I90,2),""),"")</f>
      </c>
      <c r="M90" s="48">
        <f>IF(NOT(ISNUMBER(P90)),"",IF(P90=2,"ROJO",IF(P90=1,"ÁMBAR","VERDE")))</f>
      </c>
      <c r="N90" s="48">
        <f>IFERROR(IF(NOT(COUNTA(C90:K90)&gt;0),"",IF(OR(NOT(OR(H90="",H90="Sale",H90="Se queda",H90="Pendiente")),IF(LEN(TRIM(I90&amp;""))=0,FALSE,NOT(IF(ISNUMBER(I90),AND(ABS(I90-ROUND(I90,2))&lt;0.00000001),FALSE))),IF(LEN(TRIM(J90&amp;""))=0,FALSE,NOT(IF(ISNUMBER(J90),AND(ABS(J90-ROUND(J90,2))&lt;0.00000001),FALSE))),IF(AND(H90="Sale",ISNUMBER(J90)),J90&lt;&gt;0,FALSE)),"Revisamos opciones e importes; Sale exige después cero explícito. Los importes tienen dos decimales.",IF(O90=0,"Completamos antes, después, estado, importes y referencia. Lo desconocido no es cero.",IF(P90&gt;0,"La diferencia se conoce; falta concretar quién lo hace. Sigue pendiente en el total completo.","Alcance e importes registrados. Una salida no demuestra adjudicación a otro.")))),"Hay una entrada con error. Corregimos el dato antes de cerrar la comprobación.")</f>
      </c>
      <c r="O90" s="49" t="n">
        <f>IFERROR(IF(AND(AND(LEN(TRIM(C90&amp;""))&gt;0,TRIM(C90&amp;"")&lt;&gt;"Pendiente",TRIM(C90&amp;"")&lt;&gt;"Por confirmar",TRIM(C90&amp;"")&lt;&gt;"No consta",TRIM(C90&amp;"")&lt;&gt;"Desconocido",TRIM(C90&amp;"")&lt;&gt;"Sin confirmar",TRIM(C90&amp;"")&lt;&gt;"Por decidir",TRIM(C90&amp;"")&lt;&gt;"Por comprobar"),AND(LEN(TRIM(D90&amp;""))&gt;0,TRIM(D90&amp;"")&lt;&gt;"Pendiente",TRIM(D90&amp;"")&lt;&gt;"Por confirmar",TRIM(D90&amp;"")&lt;&gt;"No consta",TRIM(D90&amp;"")&lt;&gt;"Desconocido",TRIM(D90&amp;"")&lt;&gt;"Sin confirmar",TRIM(D90&amp;"")&lt;&gt;"Por decidir",TRIM(D90&amp;"")&lt;&gt;"Por comprobar"),AND(LEN(TRIM(E90&amp;""))&gt;0,TRIM(E90&amp;"")&lt;&gt;"Pendiente",TRIM(E90&amp;"")&lt;&gt;"Por confirmar",TRIM(E90&amp;"")&lt;&gt;"No consta",TRIM(E90&amp;"")&lt;&gt;"Desconocido",TRIM(E90&amp;"")&lt;&gt;"Sin confirmar",TRIM(E90&amp;"")&lt;&gt;"Por decidir",TRIM(E90&amp;"")&lt;&gt;"Por comprobar"),AND(LEN(TRIM(K90&amp;""))&gt;0,TRIM(K90&amp;"")&lt;&gt;"Pendiente",TRIM(K90&amp;"")&lt;&gt;"Por confirmar",TRIM(K90&amp;"")&lt;&gt;"No consta",TRIM(K90&amp;"")&lt;&gt;"Desconocido",TRIM(K90&amp;"")&lt;&gt;"Sin confirmar",TRIM(K90&amp;"")&lt;&gt;"Por decidir",TRIM(K90&amp;"")&lt;&gt;"Por comprobar"),OR(H90="Sale",H90="Se queda"),IF(ISNUMBER(I90),AND(ABS(I90-ROUND(I90,2))&lt;0.00000001),FALSE),IF(ISNUMBER(J90),AND(ABS(J90-ROUND(J90,2))&lt;0.00000001),FALSE),NOT(OR(NOT(OR(H90="",H90="Sale",H90="Se queda",H90="Pendiente")),IF(LEN(TRIM(I90&amp;""))=0,FALSE,NOT(IF(ISNUMBER(I90),AND(ABS(I90-ROUND(I90,2))&lt;0.00000001),FALSE))),IF(LEN(TRIM(J90&amp;""))=0,FALSE,NOT(IF(ISNUMBER(J90),AND(ABS(J90-ROUND(J90,2))&lt;0.00000001),FALSE))),IF(AND(H90="Sale",ISNUMBER(J90)),J90&lt;&gt;0,FALSE)))),1,0),0)</f>
        <v>0</v>
      </c>
      <c r="P90" s="49">
        <f>IF(OR(ISERROR(C90),ISERROR(D90),ISERROR(E90),ISERROR(F90),ISERROR(G90),ISERROR(H90),ISERROR(I90),ISERROR(J90),ISERROR(K90)),2,IFERROR(IF(NOT(COUNTA(C90:K90)&gt;0),"",IF(OR(NOT(OR(H90="",H90="Sale",H90="Se queda",H90="Pendiente")),IF(LEN(TRIM(I90&amp;""))=0,FALSE,NOT(IF(ISNUMBER(I90),AND(ABS(I90-ROUND(I90,2))&lt;0.00000001),FALSE))),IF(LEN(TRIM(J90&amp;""))=0,FALSE,NOT(IF(ISNUMBER(J90),AND(ABS(J90-ROUND(J90,2))&lt;0.00000001),FALSE))),IF(AND(H90="Sale",ISNUMBER(J90)),J90&lt;&gt;0,FALSE)),2,IF(AND(O90=1,AND(AND(LEN(TRIM(F90&amp;""))&gt;0,TRIM(F90&amp;"")&lt;&gt;"Pendiente",TRIM(F90&amp;"")&lt;&gt;"Por confirmar",TRIM(F90&amp;"")&lt;&gt;"No consta",TRIM(F90&amp;"")&lt;&gt;"Desconocido",TRIM(F90&amp;"")&lt;&gt;"Sin confirmar",TRIM(F90&amp;"")&lt;&gt;"Por decidir",TRIM(F90&amp;"")&lt;&gt;"Por comprobar"),AND(LEN(TRIM(G90&amp;""))&gt;0,TRIM(G90&amp;"")&lt;&gt;"Pendiente",TRIM(G90&amp;"")&lt;&gt;"Por confirmar",TRIM(G90&amp;"")&lt;&gt;"No consta",TRIM(G90&amp;"")&lt;&gt;"Desconocido",TRIM(G90&amp;"")&lt;&gt;"Sin confirmar",TRIM(G90&amp;"")&lt;&gt;"Por decidir",TRIM(G90&amp;"")&lt;&gt;"Por comprobar"),TRIM(F90)&lt;&gt;"Pendiente",TRIM(G90)&lt;&gt;"Pendiente",TRIM(F90)&lt;&gt;"Por confirmar",TRIM(G90)&lt;&gt;"Por confirmar")),0,1))),2))</f>
      </c>
    </row>
    <row r="91" ht="70" customHeight="1">
      <c r="B91" s="39" t="n">
        <v>82</v>
      </c>
      <c r="C91" s="44"/>
      <c r="D91" s="44"/>
      <c r="E91" s="44"/>
      <c r="F91" s="44"/>
      <c r="G91" s="44"/>
      <c r="H91" s="45"/>
      <c r="I91" s="46"/>
      <c r="J91" s="46"/>
      <c r="K91" s="46"/>
      <c r="L91" s="47">
        <f>IFERROR(IF(O91=1,ROUND(J91-I91,2),""),"")</f>
      </c>
      <c r="M91" s="48">
        <f>IF(NOT(ISNUMBER(P91)),"",IF(P91=2,"ROJO",IF(P91=1,"ÁMBAR","VERDE")))</f>
      </c>
      <c r="N91" s="48">
        <f>IFERROR(IF(NOT(COUNTA(C91:K91)&gt;0),"",IF(OR(NOT(OR(H91="",H91="Sale",H91="Se queda",H91="Pendiente")),IF(LEN(TRIM(I91&amp;""))=0,FALSE,NOT(IF(ISNUMBER(I91),AND(ABS(I91-ROUND(I91,2))&lt;0.00000001),FALSE))),IF(LEN(TRIM(J91&amp;""))=0,FALSE,NOT(IF(ISNUMBER(J91),AND(ABS(J91-ROUND(J91,2))&lt;0.00000001),FALSE))),IF(AND(H91="Sale",ISNUMBER(J91)),J91&lt;&gt;0,FALSE)),"Revisamos opciones e importes; Sale exige después cero explícito. Los importes tienen dos decimales.",IF(O91=0,"Completamos antes, después, estado, importes y referencia. Lo desconocido no es cero.",IF(P91&gt;0,"La diferencia se conoce; falta concretar quién lo hace. Sigue pendiente en el total completo.","Alcance e importes registrados. Una salida no demuestra adjudicación a otro.")))),"Hay una entrada con error. Corregimos el dato antes de cerrar la comprobación.")</f>
      </c>
      <c r="O91" s="49" t="n">
        <f>IFERROR(IF(AND(AND(LEN(TRIM(C91&amp;""))&gt;0,TRIM(C91&amp;"")&lt;&gt;"Pendiente",TRIM(C91&amp;"")&lt;&gt;"Por confirmar",TRIM(C91&amp;"")&lt;&gt;"No consta",TRIM(C91&amp;"")&lt;&gt;"Desconocido",TRIM(C91&amp;"")&lt;&gt;"Sin confirmar",TRIM(C91&amp;"")&lt;&gt;"Por decidir",TRIM(C91&amp;"")&lt;&gt;"Por comprobar"),AND(LEN(TRIM(D91&amp;""))&gt;0,TRIM(D91&amp;"")&lt;&gt;"Pendiente",TRIM(D91&amp;"")&lt;&gt;"Por confirmar",TRIM(D91&amp;"")&lt;&gt;"No consta",TRIM(D91&amp;"")&lt;&gt;"Desconocido",TRIM(D91&amp;"")&lt;&gt;"Sin confirmar",TRIM(D91&amp;"")&lt;&gt;"Por decidir",TRIM(D91&amp;"")&lt;&gt;"Por comprobar"),AND(LEN(TRIM(E91&amp;""))&gt;0,TRIM(E91&amp;"")&lt;&gt;"Pendiente",TRIM(E91&amp;"")&lt;&gt;"Por confirmar",TRIM(E91&amp;"")&lt;&gt;"No consta",TRIM(E91&amp;"")&lt;&gt;"Desconocido",TRIM(E91&amp;"")&lt;&gt;"Sin confirmar",TRIM(E91&amp;"")&lt;&gt;"Por decidir",TRIM(E91&amp;"")&lt;&gt;"Por comprobar"),AND(LEN(TRIM(K91&amp;""))&gt;0,TRIM(K91&amp;"")&lt;&gt;"Pendiente",TRIM(K91&amp;"")&lt;&gt;"Por confirmar",TRIM(K91&amp;"")&lt;&gt;"No consta",TRIM(K91&amp;"")&lt;&gt;"Desconocido",TRIM(K91&amp;"")&lt;&gt;"Sin confirmar",TRIM(K91&amp;"")&lt;&gt;"Por decidir",TRIM(K91&amp;"")&lt;&gt;"Por comprobar"),OR(H91="Sale",H91="Se queda"),IF(ISNUMBER(I91),AND(ABS(I91-ROUND(I91,2))&lt;0.00000001),FALSE),IF(ISNUMBER(J91),AND(ABS(J91-ROUND(J91,2))&lt;0.00000001),FALSE),NOT(OR(NOT(OR(H91="",H91="Sale",H91="Se queda",H91="Pendiente")),IF(LEN(TRIM(I91&amp;""))=0,FALSE,NOT(IF(ISNUMBER(I91),AND(ABS(I91-ROUND(I91,2))&lt;0.00000001),FALSE))),IF(LEN(TRIM(J91&amp;""))=0,FALSE,NOT(IF(ISNUMBER(J91),AND(ABS(J91-ROUND(J91,2))&lt;0.00000001),FALSE))),IF(AND(H91="Sale",ISNUMBER(J91)),J91&lt;&gt;0,FALSE)))),1,0),0)</f>
        <v>0</v>
      </c>
      <c r="P91" s="49">
        <f>IF(OR(ISERROR(C91),ISERROR(D91),ISERROR(E91),ISERROR(F91),ISERROR(G91),ISERROR(H91),ISERROR(I91),ISERROR(J91),ISERROR(K91)),2,IFERROR(IF(NOT(COUNTA(C91:K91)&gt;0),"",IF(OR(NOT(OR(H91="",H91="Sale",H91="Se queda",H91="Pendiente")),IF(LEN(TRIM(I91&amp;""))=0,FALSE,NOT(IF(ISNUMBER(I91),AND(ABS(I91-ROUND(I91,2))&lt;0.00000001),FALSE))),IF(LEN(TRIM(J91&amp;""))=0,FALSE,NOT(IF(ISNUMBER(J91),AND(ABS(J91-ROUND(J91,2))&lt;0.00000001),FALSE))),IF(AND(H91="Sale",ISNUMBER(J91)),J91&lt;&gt;0,FALSE)),2,IF(AND(O91=1,AND(AND(LEN(TRIM(F91&amp;""))&gt;0,TRIM(F91&amp;"")&lt;&gt;"Pendiente",TRIM(F91&amp;"")&lt;&gt;"Por confirmar",TRIM(F91&amp;"")&lt;&gt;"No consta",TRIM(F91&amp;"")&lt;&gt;"Desconocido",TRIM(F91&amp;"")&lt;&gt;"Sin confirmar",TRIM(F91&amp;"")&lt;&gt;"Por decidir",TRIM(F91&amp;"")&lt;&gt;"Por comprobar"),AND(LEN(TRIM(G91&amp;""))&gt;0,TRIM(G91&amp;"")&lt;&gt;"Pendiente",TRIM(G91&amp;"")&lt;&gt;"Por confirmar",TRIM(G91&amp;"")&lt;&gt;"No consta",TRIM(G91&amp;"")&lt;&gt;"Desconocido",TRIM(G91&amp;"")&lt;&gt;"Sin confirmar",TRIM(G91&amp;"")&lt;&gt;"Por decidir",TRIM(G91&amp;"")&lt;&gt;"Por comprobar"),TRIM(F91)&lt;&gt;"Pendiente",TRIM(G91)&lt;&gt;"Pendiente",TRIM(F91)&lt;&gt;"Por confirmar",TRIM(G91)&lt;&gt;"Por confirmar")),0,1))),2))</f>
      </c>
    </row>
    <row r="92" ht="70" customHeight="1">
      <c r="B92" s="39" t="n">
        <v>83</v>
      </c>
      <c r="C92" s="44"/>
      <c r="D92" s="44"/>
      <c r="E92" s="44"/>
      <c r="F92" s="44"/>
      <c r="G92" s="44"/>
      <c r="H92" s="45"/>
      <c r="I92" s="46"/>
      <c r="J92" s="46"/>
      <c r="K92" s="46"/>
      <c r="L92" s="47">
        <f>IFERROR(IF(O92=1,ROUND(J92-I92,2),""),"")</f>
      </c>
      <c r="M92" s="48">
        <f>IF(NOT(ISNUMBER(P92)),"",IF(P92=2,"ROJO",IF(P92=1,"ÁMBAR","VERDE")))</f>
      </c>
      <c r="N92" s="48">
        <f>IFERROR(IF(NOT(COUNTA(C92:K92)&gt;0),"",IF(OR(NOT(OR(H92="",H92="Sale",H92="Se queda",H92="Pendiente")),IF(LEN(TRIM(I92&amp;""))=0,FALSE,NOT(IF(ISNUMBER(I92),AND(ABS(I92-ROUND(I92,2))&lt;0.00000001),FALSE))),IF(LEN(TRIM(J92&amp;""))=0,FALSE,NOT(IF(ISNUMBER(J92),AND(ABS(J92-ROUND(J92,2))&lt;0.00000001),FALSE))),IF(AND(H92="Sale",ISNUMBER(J92)),J92&lt;&gt;0,FALSE)),"Revisamos opciones e importes; Sale exige después cero explícito. Los importes tienen dos decimales.",IF(O92=0,"Completamos antes, después, estado, importes y referencia. Lo desconocido no es cero.",IF(P92&gt;0,"La diferencia se conoce; falta concretar quién lo hace. Sigue pendiente en el total completo.","Alcance e importes registrados. Una salida no demuestra adjudicación a otro.")))),"Hay una entrada con error. Corregimos el dato antes de cerrar la comprobación.")</f>
      </c>
      <c r="O92" s="49" t="n">
        <f>IFERROR(IF(AND(AND(LEN(TRIM(C92&amp;""))&gt;0,TRIM(C92&amp;"")&lt;&gt;"Pendiente",TRIM(C92&amp;"")&lt;&gt;"Por confirmar",TRIM(C92&amp;"")&lt;&gt;"No consta",TRIM(C92&amp;"")&lt;&gt;"Desconocido",TRIM(C92&amp;"")&lt;&gt;"Sin confirmar",TRIM(C92&amp;"")&lt;&gt;"Por decidir",TRIM(C92&amp;"")&lt;&gt;"Por comprobar"),AND(LEN(TRIM(D92&amp;""))&gt;0,TRIM(D92&amp;"")&lt;&gt;"Pendiente",TRIM(D92&amp;"")&lt;&gt;"Por confirmar",TRIM(D92&amp;"")&lt;&gt;"No consta",TRIM(D92&amp;"")&lt;&gt;"Desconocido",TRIM(D92&amp;"")&lt;&gt;"Sin confirmar",TRIM(D92&amp;"")&lt;&gt;"Por decidir",TRIM(D92&amp;"")&lt;&gt;"Por comprobar"),AND(LEN(TRIM(E92&amp;""))&gt;0,TRIM(E92&amp;"")&lt;&gt;"Pendiente",TRIM(E92&amp;"")&lt;&gt;"Por confirmar",TRIM(E92&amp;"")&lt;&gt;"No consta",TRIM(E92&amp;"")&lt;&gt;"Desconocido",TRIM(E92&amp;"")&lt;&gt;"Sin confirmar",TRIM(E92&amp;"")&lt;&gt;"Por decidir",TRIM(E92&amp;"")&lt;&gt;"Por comprobar"),AND(LEN(TRIM(K92&amp;""))&gt;0,TRIM(K92&amp;"")&lt;&gt;"Pendiente",TRIM(K92&amp;"")&lt;&gt;"Por confirmar",TRIM(K92&amp;"")&lt;&gt;"No consta",TRIM(K92&amp;"")&lt;&gt;"Desconocido",TRIM(K92&amp;"")&lt;&gt;"Sin confirmar",TRIM(K92&amp;"")&lt;&gt;"Por decidir",TRIM(K92&amp;"")&lt;&gt;"Por comprobar"),OR(H92="Sale",H92="Se queda"),IF(ISNUMBER(I92),AND(ABS(I92-ROUND(I92,2))&lt;0.00000001),FALSE),IF(ISNUMBER(J92),AND(ABS(J92-ROUND(J92,2))&lt;0.00000001),FALSE),NOT(OR(NOT(OR(H92="",H92="Sale",H92="Se queda",H92="Pendiente")),IF(LEN(TRIM(I92&amp;""))=0,FALSE,NOT(IF(ISNUMBER(I92),AND(ABS(I92-ROUND(I92,2))&lt;0.00000001),FALSE))),IF(LEN(TRIM(J92&amp;""))=0,FALSE,NOT(IF(ISNUMBER(J92),AND(ABS(J92-ROUND(J92,2))&lt;0.00000001),FALSE))),IF(AND(H92="Sale",ISNUMBER(J92)),J92&lt;&gt;0,FALSE)))),1,0),0)</f>
        <v>0</v>
      </c>
      <c r="P92" s="49">
        <f>IF(OR(ISERROR(C92),ISERROR(D92),ISERROR(E92),ISERROR(F92),ISERROR(G92),ISERROR(H92),ISERROR(I92),ISERROR(J92),ISERROR(K92)),2,IFERROR(IF(NOT(COUNTA(C92:K92)&gt;0),"",IF(OR(NOT(OR(H92="",H92="Sale",H92="Se queda",H92="Pendiente")),IF(LEN(TRIM(I92&amp;""))=0,FALSE,NOT(IF(ISNUMBER(I92),AND(ABS(I92-ROUND(I92,2))&lt;0.00000001),FALSE))),IF(LEN(TRIM(J92&amp;""))=0,FALSE,NOT(IF(ISNUMBER(J92),AND(ABS(J92-ROUND(J92,2))&lt;0.00000001),FALSE))),IF(AND(H92="Sale",ISNUMBER(J92)),J92&lt;&gt;0,FALSE)),2,IF(AND(O92=1,AND(AND(LEN(TRIM(F92&amp;""))&gt;0,TRIM(F92&amp;"")&lt;&gt;"Pendiente",TRIM(F92&amp;"")&lt;&gt;"Por confirmar",TRIM(F92&amp;"")&lt;&gt;"No consta",TRIM(F92&amp;"")&lt;&gt;"Desconocido",TRIM(F92&amp;"")&lt;&gt;"Sin confirmar",TRIM(F92&amp;"")&lt;&gt;"Por decidir",TRIM(F92&amp;"")&lt;&gt;"Por comprobar"),AND(LEN(TRIM(G92&amp;""))&gt;0,TRIM(G92&amp;"")&lt;&gt;"Pendiente",TRIM(G92&amp;"")&lt;&gt;"Por confirmar",TRIM(G92&amp;"")&lt;&gt;"No consta",TRIM(G92&amp;"")&lt;&gt;"Desconocido",TRIM(G92&amp;"")&lt;&gt;"Sin confirmar",TRIM(G92&amp;"")&lt;&gt;"Por decidir",TRIM(G92&amp;"")&lt;&gt;"Por comprobar"),TRIM(F92)&lt;&gt;"Pendiente",TRIM(G92)&lt;&gt;"Pendiente",TRIM(F92)&lt;&gt;"Por confirmar",TRIM(G92)&lt;&gt;"Por confirmar")),0,1))),2))</f>
      </c>
    </row>
    <row r="93" ht="70" customHeight="1">
      <c r="B93" s="39" t="n">
        <v>84</v>
      </c>
      <c r="C93" s="44"/>
      <c r="D93" s="44"/>
      <c r="E93" s="44"/>
      <c r="F93" s="44"/>
      <c r="G93" s="44"/>
      <c r="H93" s="45"/>
      <c r="I93" s="46"/>
      <c r="J93" s="46"/>
      <c r="K93" s="46"/>
      <c r="L93" s="47">
        <f>IFERROR(IF(O93=1,ROUND(J93-I93,2),""),"")</f>
      </c>
      <c r="M93" s="48">
        <f>IF(NOT(ISNUMBER(P93)),"",IF(P93=2,"ROJO",IF(P93=1,"ÁMBAR","VERDE")))</f>
      </c>
      <c r="N93" s="48">
        <f>IFERROR(IF(NOT(COUNTA(C93:K93)&gt;0),"",IF(OR(NOT(OR(H93="",H93="Sale",H93="Se queda",H93="Pendiente")),IF(LEN(TRIM(I93&amp;""))=0,FALSE,NOT(IF(ISNUMBER(I93),AND(ABS(I93-ROUND(I93,2))&lt;0.00000001),FALSE))),IF(LEN(TRIM(J93&amp;""))=0,FALSE,NOT(IF(ISNUMBER(J93),AND(ABS(J93-ROUND(J93,2))&lt;0.00000001),FALSE))),IF(AND(H93="Sale",ISNUMBER(J93)),J93&lt;&gt;0,FALSE)),"Revisamos opciones e importes; Sale exige después cero explícito. Los importes tienen dos decimales.",IF(O93=0,"Completamos antes, después, estado, importes y referencia. Lo desconocido no es cero.",IF(P93&gt;0,"La diferencia se conoce; falta concretar quién lo hace. Sigue pendiente en el total completo.","Alcance e importes registrados. Una salida no demuestra adjudicación a otro.")))),"Hay una entrada con error. Corregimos el dato antes de cerrar la comprobación.")</f>
      </c>
      <c r="O93" s="49" t="n">
        <f>IFERROR(IF(AND(AND(LEN(TRIM(C93&amp;""))&gt;0,TRIM(C93&amp;"")&lt;&gt;"Pendiente",TRIM(C93&amp;"")&lt;&gt;"Por confirmar",TRIM(C93&amp;"")&lt;&gt;"No consta",TRIM(C93&amp;"")&lt;&gt;"Desconocido",TRIM(C93&amp;"")&lt;&gt;"Sin confirmar",TRIM(C93&amp;"")&lt;&gt;"Por decidir",TRIM(C93&amp;"")&lt;&gt;"Por comprobar"),AND(LEN(TRIM(D93&amp;""))&gt;0,TRIM(D93&amp;"")&lt;&gt;"Pendiente",TRIM(D93&amp;"")&lt;&gt;"Por confirmar",TRIM(D93&amp;"")&lt;&gt;"No consta",TRIM(D93&amp;"")&lt;&gt;"Desconocido",TRIM(D93&amp;"")&lt;&gt;"Sin confirmar",TRIM(D93&amp;"")&lt;&gt;"Por decidir",TRIM(D93&amp;"")&lt;&gt;"Por comprobar"),AND(LEN(TRIM(E93&amp;""))&gt;0,TRIM(E93&amp;"")&lt;&gt;"Pendiente",TRIM(E93&amp;"")&lt;&gt;"Por confirmar",TRIM(E93&amp;"")&lt;&gt;"No consta",TRIM(E93&amp;"")&lt;&gt;"Desconocido",TRIM(E93&amp;"")&lt;&gt;"Sin confirmar",TRIM(E93&amp;"")&lt;&gt;"Por decidir",TRIM(E93&amp;"")&lt;&gt;"Por comprobar"),AND(LEN(TRIM(K93&amp;""))&gt;0,TRIM(K93&amp;"")&lt;&gt;"Pendiente",TRIM(K93&amp;"")&lt;&gt;"Por confirmar",TRIM(K93&amp;"")&lt;&gt;"No consta",TRIM(K93&amp;"")&lt;&gt;"Desconocido",TRIM(K93&amp;"")&lt;&gt;"Sin confirmar",TRIM(K93&amp;"")&lt;&gt;"Por decidir",TRIM(K93&amp;"")&lt;&gt;"Por comprobar"),OR(H93="Sale",H93="Se queda"),IF(ISNUMBER(I93),AND(ABS(I93-ROUND(I93,2))&lt;0.00000001),FALSE),IF(ISNUMBER(J93),AND(ABS(J93-ROUND(J93,2))&lt;0.00000001),FALSE),NOT(OR(NOT(OR(H93="",H93="Sale",H93="Se queda",H93="Pendiente")),IF(LEN(TRIM(I93&amp;""))=0,FALSE,NOT(IF(ISNUMBER(I93),AND(ABS(I93-ROUND(I93,2))&lt;0.00000001),FALSE))),IF(LEN(TRIM(J93&amp;""))=0,FALSE,NOT(IF(ISNUMBER(J93),AND(ABS(J93-ROUND(J93,2))&lt;0.00000001),FALSE))),IF(AND(H93="Sale",ISNUMBER(J93)),J93&lt;&gt;0,FALSE)))),1,0),0)</f>
        <v>0</v>
      </c>
      <c r="P93" s="49">
        <f>IF(OR(ISERROR(C93),ISERROR(D93),ISERROR(E93),ISERROR(F93),ISERROR(G93),ISERROR(H93),ISERROR(I93),ISERROR(J93),ISERROR(K93)),2,IFERROR(IF(NOT(COUNTA(C93:K93)&gt;0),"",IF(OR(NOT(OR(H93="",H93="Sale",H93="Se queda",H93="Pendiente")),IF(LEN(TRIM(I93&amp;""))=0,FALSE,NOT(IF(ISNUMBER(I93),AND(ABS(I93-ROUND(I93,2))&lt;0.00000001),FALSE))),IF(LEN(TRIM(J93&amp;""))=0,FALSE,NOT(IF(ISNUMBER(J93),AND(ABS(J93-ROUND(J93,2))&lt;0.00000001),FALSE))),IF(AND(H93="Sale",ISNUMBER(J93)),J93&lt;&gt;0,FALSE)),2,IF(AND(O93=1,AND(AND(LEN(TRIM(F93&amp;""))&gt;0,TRIM(F93&amp;"")&lt;&gt;"Pendiente",TRIM(F93&amp;"")&lt;&gt;"Por confirmar",TRIM(F93&amp;"")&lt;&gt;"No consta",TRIM(F93&amp;"")&lt;&gt;"Desconocido",TRIM(F93&amp;"")&lt;&gt;"Sin confirmar",TRIM(F93&amp;"")&lt;&gt;"Por decidir",TRIM(F93&amp;"")&lt;&gt;"Por comprobar"),AND(LEN(TRIM(G93&amp;""))&gt;0,TRIM(G93&amp;"")&lt;&gt;"Pendiente",TRIM(G93&amp;"")&lt;&gt;"Por confirmar",TRIM(G93&amp;"")&lt;&gt;"No consta",TRIM(G93&amp;"")&lt;&gt;"Desconocido",TRIM(G93&amp;"")&lt;&gt;"Sin confirmar",TRIM(G93&amp;"")&lt;&gt;"Por decidir",TRIM(G93&amp;"")&lt;&gt;"Por comprobar"),TRIM(F93)&lt;&gt;"Pendiente",TRIM(G93)&lt;&gt;"Pendiente",TRIM(F93)&lt;&gt;"Por confirmar",TRIM(G93)&lt;&gt;"Por confirmar")),0,1))),2))</f>
      </c>
    </row>
    <row r="94" ht="70" customHeight="1">
      <c r="B94" s="39" t="n">
        <v>85</v>
      </c>
      <c r="C94" s="44"/>
      <c r="D94" s="44"/>
      <c r="E94" s="44"/>
      <c r="F94" s="44"/>
      <c r="G94" s="44"/>
      <c r="H94" s="45"/>
      <c r="I94" s="46"/>
      <c r="J94" s="46"/>
      <c r="K94" s="46"/>
      <c r="L94" s="47">
        <f>IFERROR(IF(O94=1,ROUND(J94-I94,2),""),"")</f>
      </c>
      <c r="M94" s="48">
        <f>IF(NOT(ISNUMBER(P94)),"",IF(P94=2,"ROJO",IF(P94=1,"ÁMBAR","VERDE")))</f>
      </c>
      <c r="N94" s="48">
        <f>IFERROR(IF(NOT(COUNTA(C94:K94)&gt;0),"",IF(OR(NOT(OR(H94="",H94="Sale",H94="Se queda",H94="Pendiente")),IF(LEN(TRIM(I94&amp;""))=0,FALSE,NOT(IF(ISNUMBER(I94),AND(ABS(I94-ROUND(I94,2))&lt;0.00000001),FALSE))),IF(LEN(TRIM(J94&amp;""))=0,FALSE,NOT(IF(ISNUMBER(J94),AND(ABS(J94-ROUND(J94,2))&lt;0.00000001),FALSE))),IF(AND(H94="Sale",ISNUMBER(J94)),J94&lt;&gt;0,FALSE)),"Revisamos opciones e importes; Sale exige después cero explícito. Los importes tienen dos decimales.",IF(O94=0,"Completamos antes, después, estado, importes y referencia. Lo desconocido no es cero.",IF(P94&gt;0,"La diferencia se conoce; falta concretar quién lo hace. Sigue pendiente en el total completo.","Alcance e importes registrados. Una salida no demuestra adjudicación a otro.")))),"Hay una entrada con error. Corregimos el dato antes de cerrar la comprobación.")</f>
      </c>
      <c r="O94" s="49" t="n">
        <f>IFERROR(IF(AND(AND(LEN(TRIM(C94&amp;""))&gt;0,TRIM(C94&amp;"")&lt;&gt;"Pendiente",TRIM(C94&amp;"")&lt;&gt;"Por confirmar",TRIM(C94&amp;"")&lt;&gt;"No consta",TRIM(C94&amp;"")&lt;&gt;"Desconocido",TRIM(C94&amp;"")&lt;&gt;"Sin confirmar",TRIM(C94&amp;"")&lt;&gt;"Por decidir",TRIM(C94&amp;"")&lt;&gt;"Por comprobar"),AND(LEN(TRIM(D94&amp;""))&gt;0,TRIM(D94&amp;"")&lt;&gt;"Pendiente",TRIM(D94&amp;"")&lt;&gt;"Por confirmar",TRIM(D94&amp;"")&lt;&gt;"No consta",TRIM(D94&amp;"")&lt;&gt;"Desconocido",TRIM(D94&amp;"")&lt;&gt;"Sin confirmar",TRIM(D94&amp;"")&lt;&gt;"Por decidir",TRIM(D94&amp;"")&lt;&gt;"Por comprobar"),AND(LEN(TRIM(E94&amp;""))&gt;0,TRIM(E94&amp;"")&lt;&gt;"Pendiente",TRIM(E94&amp;"")&lt;&gt;"Por confirmar",TRIM(E94&amp;"")&lt;&gt;"No consta",TRIM(E94&amp;"")&lt;&gt;"Desconocido",TRIM(E94&amp;"")&lt;&gt;"Sin confirmar",TRIM(E94&amp;"")&lt;&gt;"Por decidir",TRIM(E94&amp;"")&lt;&gt;"Por comprobar"),AND(LEN(TRIM(K94&amp;""))&gt;0,TRIM(K94&amp;"")&lt;&gt;"Pendiente",TRIM(K94&amp;"")&lt;&gt;"Por confirmar",TRIM(K94&amp;"")&lt;&gt;"No consta",TRIM(K94&amp;"")&lt;&gt;"Desconocido",TRIM(K94&amp;"")&lt;&gt;"Sin confirmar",TRIM(K94&amp;"")&lt;&gt;"Por decidir",TRIM(K94&amp;"")&lt;&gt;"Por comprobar"),OR(H94="Sale",H94="Se queda"),IF(ISNUMBER(I94),AND(ABS(I94-ROUND(I94,2))&lt;0.00000001),FALSE),IF(ISNUMBER(J94),AND(ABS(J94-ROUND(J94,2))&lt;0.00000001),FALSE),NOT(OR(NOT(OR(H94="",H94="Sale",H94="Se queda",H94="Pendiente")),IF(LEN(TRIM(I94&amp;""))=0,FALSE,NOT(IF(ISNUMBER(I94),AND(ABS(I94-ROUND(I94,2))&lt;0.00000001),FALSE))),IF(LEN(TRIM(J94&amp;""))=0,FALSE,NOT(IF(ISNUMBER(J94),AND(ABS(J94-ROUND(J94,2))&lt;0.00000001),FALSE))),IF(AND(H94="Sale",ISNUMBER(J94)),J94&lt;&gt;0,FALSE)))),1,0),0)</f>
        <v>0</v>
      </c>
      <c r="P94" s="49">
        <f>IF(OR(ISERROR(C94),ISERROR(D94),ISERROR(E94),ISERROR(F94),ISERROR(G94),ISERROR(H94),ISERROR(I94),ISERROR(J94),ISERROR(K94)),2,IFERROR(IF(NOT(COUNTA(C94:K94)&gt;0),"",IF(OR(NOT(OR(H94="",H94="Sale",H94="Se queda",H94="Pendiente")),IF(LEN(TRIM(I94&amp;""))=0,FALSE,NOT(IF(ISNUMBER(I94),AND(ABS(I94-ROUND(I94,2))&lt;0.00000001),FALSE))),IF(LEN(TRIM(J94&amp;""))=0,FALSE,NOT(IF(ISNUMBER(J94),AND(ABS(J94-ROUND(J94,2))&lt;0.00000001),FALSE))),IF(AND(H94="Sale",ISNUMBER(J94)),J94&lt;&gt;0,FALSE)),2,IF(AND(O94=1,AND(AND(LEN(TRIM(F94&amp;""))&gt;0,TRIM(F94&amp;"")&lt;&gt;"Pendiente",TRIM(F94&amp;"")&lt;&gt;"Por confirmar",TRIM(F94&amp;"")&lt;&gt;"No consta",TRIM(F94&amp;"")&lt;&gt;"Desconocido",TRIM(F94&amp;"")&lt;&gt;"Sin confirmar",TRIM(F94&amp;"")&lt;&gt;"Por decidir",TRIM(F94&amp;"")&lt;&gt;"Por comprobar"),AND(LEN(TRIM(G94&amp;""))&gt;0,TRIM(G94&amp;"")&lt;&gt;"Pendiente",TRIM(G94&amp;"")&lt;&gt;"Por confirmar",TRIM(G94&amp;"")&lt;&gt;"No consta",TRIM(G94&amp;"")&lt;&gt;"Desconocido",TRIM(G94&amp;"")&lt;&gt;"Sin confirmar",TRIM(G94&amp;"")&lt;&gt;"Por decidir",TRIM(G94&amp;"")&lt;&gt;"Por comprobar"),TRIM(F94)&lt;&gt;"Pendiente",TRIM(G94)&lt;&gt;"Pendiente",TRIM(F94)&lt;&gt;"Por confirmar",TRIM(G94)&lt;&gt;"Por confirmar")),0,1))),2))</f>
      </c>
    </row>
    <row r="95" ht="70" customHeight="1">
      <c r="B95" s="39" t="n">
        <v>86</v>
      </c>
      <c r="C95" s="44"/>
      <c r="D95" s="44"/>
      <c r="E95" s="44"/>
      <c r="F95" s="44"/>
      <c r="G95" s="44"/>
      <c r="H95" s="45"/>
      <c r="I95" s="46"/>
      <c r="J95" s="46"/>
      <c r="K95" s="46"/>
      <c r="L95" s="47">
        <f>IFERROR(IF(O95=1,ROUND(J95-I95,2),""),"")</f>
      </c>
      <c r="M95" s="48">
        <f>IF(NOT(ISNUMBER(P95)),"",IF(P95=2,"ROJO",IF(P95=1,"ÁMBAR","VERDE")))</f>
      </c>
      <c r="N95" s="48">
        <f>IFERROR(IF(NOT(COUNTA(C95:K95)&gt;0),"",IF(OR(NOT(OR(H95="",H95="Sale",H95="Se queda",H95="Pendiente")),IF(LEN(TRIM(I95&amp;""))=0,FALSE,NOT(IF(ISNUMBER(I95),AND(ABS(I95-ROUND(I95,2))&lt;0.00000001),FALSE))),IF(LEN(TRIM(J95&amp;""))=0,FALSE,NOT(IF(ISNUMBER(J95),AND(ABS(J95-ROUND(J95,2))&lt;0.00000001),FALSE))),IF(AND(H95="Sale",ISNUMBER(J95)),J95&lt;&gt;0,FALSE)),"Revisamos opciones e importes; Sale exige después cero explícito. Los importes tienen dos decimales.",IF(O95=0,"Completamos antes, después, estado, importes y referencia. Lo desconocido no es cero.",IF(P95&gt;0,"La diferencia se conoce; falta concretar quién lo hace. Sigue pendiente en el total completo.","Alcance e importes registrados. Una salida no demuestra adjudicación a otro.")))),"Hay una entrada con error. Corregimos el dato antes de cerrar la comprobación.")</f>
      </c>
      <c r="O95" s="49" t="n">
        <f>IFERROR(IF(AND(AND(LEN(TRIM(C95&amp;""))&gt;0,TRIM(C95&amp;"")&lt;&gt;"Pendiente",TRIM(C95&amp;"")&lt;&gt;"Por confirmar",TRIM(C95&amp;"")&lt;&gt;"No consta",TRIM(C95&amp;"")&lt;&gt;"Desconocido",TRIM(C95&amp;"")&lt;&gt;"Sin confirmar",TRIM(C95&amp;"")&lt;&gt;"Por decidir",TRIM(C95&amp;"")&lt;&gt;"Por comprobar"),AND(LEN(TRIM(D95&amp;""))&gt;0,TRIM(D95&amp;"")&lt;&gt;"Pendiente",TRIM(D95&amp;"")&lt;&gt;"Por confirmar",TRIM(D95&amp;"")&lt;&gt;"No consta",TRIM(D95&amp;"")&lt;&gt;"Desconocido",TRIM(D95&amp;"")&lt;&gt;"Sin confirmar",TRIM(D95&amp;"")&lt;&gt;"Por decidir",TRIM(D95&amp;"")&lt;&gt;"Por comprobar"),AND(LEN(TRIM(E95&amp;""))&gt;0,TRIM(E95&amp;"")&lt;&gt;"Pendiente",TRIM(E95&amp;"")&lt;&gt;"Por confirmar",TRIM(E95&amp;"")&lt;&gt;"No consta",TRIM(E95&amp;"")&lt;&gt;"Desconocido",TRIM(E95&amp;"")&lt;&gt;"Sin confirmar",TRIM(E95&amp;"")&lt;&gt;"Por decidir",TRIM(E95&amp;"")&lt;&gt;"Por comprobar"),AND(LEN(TRIM(K95&amp;""))&gt;0,TRIM(K95&amp;"")&lt;&gt;"Pendiente",TRIM(K95&amp;"")&lt;&gt;"Por confirmar",TRIM(K95&amp;"")&lt;&gt;"No consta",TRIM(K95&amp;"")&lt;&gt;"Desconocido",TRIM(K95&amp;"")&lt;&gt;"Sin confirmar",TRIM(K95&amp;"")&lt;&gt;"Por decidir",TRIM(K95&amp;"")&lt;&gt;"Por comprobar"),OR(H95="Sale",H95="Se queda"),IF(ISNUMBER(I95),AND(ABS(I95-ROUND(I95,2))&lt;0.00000001),FALSE),IF(ISNUMBER(J95),AND(ABS(J95-ROUND(J95,2))&lt;0.00000001),FALSE),NOT(OR(NOT(OR(H95="",H95="Sale",H95="Se queda",H95="Pendiente")),IF(LEN(TRIM(I95&amp;""))=0,FALSE,NOT(IF(ISNUMBER(I95),AND(ABS(I95-ROUND(I95,2))&lt;0.00000001),FALSE))),IF(LEN(TRIM(J95&amp;""))=0,FALSE,NOT(IF(ISNUMBER(J95),AND(ABS(J95-ROUND(J95,2))&lt;0.00000001),FALSE))),IF(AND(H95="Sale",ISNUMBER(J95)),J95&lt;&gt;0,FALSE)))),1,0),0)</f>
        <v>0</v>
      </c>
      <c r="P95" s="49">
        <f>IF(OR(ISERROR(C95),ISERROR(D95),ISERROR(E95),ISERROR(F95),ISERROR(G95),ISERROR(H95),ISERROR(I95),ISERROR(J95),ISERROR(K95)),2,IFERROR(IF(NOT(COUNTA(C95:K95)&gt;0),"",IF(OR(NOT(OR(H95="",H95="Sale",H95="Se queda",H95="Pendiente")),IF(LEN(TRIM(I95&amp;""))=0,FALSE,NOT(IF(ISNUMBER(I95),AND(ABS(I95-ROUND(I95,2))&lt;0.00000001),FALSE))),IF(LEN(TRIM(J95&amp;""))=0,FALSE,NOT(IF(ISNUMBER(J95),AND(ABS(J95-ROUND(J95,2))&lt;0.00000001),FALSE))),IF(AND(H95="Sale",ISNUMBER(J95)),J95&lt;&gt;0,FALSE)),2,IF(AND(O95=1,AND(AND(LEN(TRIM(F95&amp;""))&gt;0,TRIM(F95&amp;"")&lt;&gt;"Pendiente",TRIM(F95&amp;"")&lt;&gt;"Por confirmar",TRIM(F95&amp;"")&lt;&gt;"No consta",TRIM(F95&amp;"")&lt;&gt;"Desconocido",TRIM(F95&amp;"")&lt;&gt;"Sin confirmar",TRIM(F95&amp;"")&lt;&gt;"Por decidir",TRIM(F95&amp;"")&lt;&gt;"Por comprobar"),AND(LEN(TRIM(G95&amp;""))&gt;0,TRIM(G95&amp;"")&lt;&gt;"Pendiente",TRIM(G95&amp;"")&lt;&gt;"Por confirmar",TRIM(G95&amp;"")&lt;&gt;"No consta",TRIM(G95&amp;"")&lt;&gt;"Desconocido",TRIM(G95&amp;"")&lt;&gt;"Sin confirmar",TRIM(G95&amp;"")&lt;&gt;"Por decidir",TRIM(G95&amp;"")&lt;&gt;"Por comprobar"),TRIM(F95)&lt;&gt;"Pendiente",TRIM(G95)&lt;&gt;"Pendiente",TRIM(F95)&lt;&gt;"Por confirmar",TRIM(G95)&lt;&gt;"Por confirmar")),0,1))),2))</f>
      </c>
    </row>
    <row r="96" ht="70" customHeight="1">
      <c r="B96" s="39" t="n">
        <v>87</v>
      </c>
      <c r="C96" s="44"/>
      <c r="D96" s="44"/>
      <c r="E96" s="44"/>
      <c r="F96" s="44"/>
      <c r="G96" s="44"/>
      <c r="H96" s="45"/>
      <c r="I96" s="46"/>
      <c r="J96" s="46"/>
      <c r="K96" s="46"/>
      <c r="L96" s="47">
        <f>IFERROR(IF(O96=1,ROUND(J96-I96,2),""),"")</f>
      </c>
      <c r="M96" s="48">
        <f>IF(NOT(ISNUMBER(P96)),"",IF(P96=2,"ROJO",IF(P96=1,"ÁMBAR","VERDE")))</f>
      </c>
      <c r="N96" s="48">
        <f>IFERROR(IF(NOT(COUNTA(C96:K96)&gt;0),"",IF(OR(NOT(OR(H96="",H96="Sale",H96="Se queda",H96="Pendiente")),IF(LEN(TRIM(I96&amp;""))=0,FALSE,NOT(IF(ISNUMBER(I96),AND(ABS(I96-ROUND(I96,2))&lt;0.00000001),FALSE))),IF(LEN(TRIM(J96&amp;""))=0,FALSE,NOT(IF(ISNUMBER(J96),AND(ABS(J96-ROUND(J96,2))&lt;0.00000001),FALSE))),IF(AND(H96="Sale",ISNUMBER(J96)),J96&lt;&gt;0,FALSE)),"Revisamos opciones e importes; Sale exige después cero explícito. Los importes tienen dos decimales.",IF(O96=0,"Completamos antes, después, estado, importes y referencia. Lo desconocido no es cero.",IF(P96&gt;0,"La diferencia se conoce; falta concretar quién lo hace. Sigue pendiente en el total completo.","Alcance e importes registrados. Una salida no demuestra adjudicación a otro.")))),"Hay una entrada con error. Corregimos el dato antes de cerrar la comprobación.")</f>
      </c>
      <c r="O96" s="49" t="n">
        <f>IFERROR(IF(AND(AND(LEN(TRIM(C96&amp;""))&gt;0,TRIM(C96&amp;"")&lt;&gt;"Pendiente",TRIM(C96&amp;"")&lt;&gt;"Por confirmar",TRIM(C96&amp;"")&lt;&gt;"No consta",TRIM(C96&amp;"")&lt;&gt;"Desconocido",TRIM(C96&amp;"")&lt;&gt;"Sin confirmar",TRIM(C96&amp;"")&lt;&gt;"Por decidir",TRIM(C96&amp;"")&lt;&gt;"Por comprobar"),AND(LEN(TRIM(D96&amp;""))&gt;0,TRIM(D96&amp;"")&lt;&gt;"Pendiente",TRIM(D96&amp;"")&lt;&gt;"Por confirmar",TRIM(D96&amp;"")&lt;&gt;"No consta",TRIM(D96&amp;"")&lt;&gt;"Desconocido",TRIM(D96&amp;"")&lt;&gt;"Sin confirmar",TRIM(D96&amp;"")&lt;&gt;"Por decidir",TRIM(D96&amp;"")&lt;&gt;"Por comprobar"),AND(LEN(TRIM(E96&amp;""))&gt;0,TRIM(E96&amp;"")&lt;&gt;"Pendiente",TRIM(E96&amp;"")&lt;&gt;"Por confirmar",TRIM(E96&amp;"")&lt;&gt;"No consta",TRIM(E96&amp;"")&lt;&gt;"Desconocido",TRIM(E96&amp;"")&lt;&gt;"Sin confirmar",TRIM(E96&amp;"")&lt;&gt;"Por decidir",TRIM(E96&amp;"")&lt;&gt;"Por comprobar"),AND(LEN(TRIM(K96&amp;""))&gt;0,TRIM(K96&amp;"")&lt;&gt;"Pendiente",TRIM(K96&amp;"")&lt;&gt;"Por confirmar",TRIM(K96&amp;"")&lt;&gt;"No consta",TRIM(K96&amp;"")&lt;&gt;"Desconocido",TRIM(K96&amp;"")&lt;&gt;"Sin confirmar",TRIM(K96&amp;"")&lt;&gt;"Por decidir",TRIM(K96&amp;"")&lt;&gt;"Por comprobar"),OR(H96="Sale",H96="Se queda"),IF(ISNUMBER(I96),AND(ABS(I96-ROUND(I96,2))&lt;0.00000001),FALSE),IF(ISNUMBER(J96),AND(ABS(J96-ROUND(J96,2))&lt;0.00000001),FALSE),NOT(OR(NOT(OR(H96="",H96="Sale",H96="Se queda",H96="Pendiente")),IF(LEN(TRIM(I96&amp;""))=0,FALSE,NOT(IF(ISNUMBER(I96),AND(ABS(I96-ROUND(I96,2))&lt;0.00000001),FALSE))),IF(LEN(TRIM(J96&amp;""))=0,FALSE,NOT(IF(ISNUMBER(J96),AND(ABS(J96-ROUND(J96,2))&lt;0.00000001),FALSE))),IF(AND(H96="Sale",ISNUMBER(J96)),J96&lt;&gt;0,FALSE)))),1,0),0)</f>
        <v>0</v>
      </c>
      <c r="P96" s="49">
        <f>IF(OR(ISERROR(C96),ISERROR(D96),ISERROR(E96),ISERROR(F96),ISERROR(G96),ISERROR(H96),ISERROR(I96),ISERROR(J96),ISERROR(K96)),2,IFERROR(IF(NOT(COUNTA(C96:K96)&gt;0),"",IF(OR(NOT(OR(H96="",H96="Sale",H96="Se queda",H96="Pendiente")),IF(LEN(TRIM(I96&amp;""))=0,FALSE,NOT(IF(ISNUMBER(I96),AND(ABS(I96-ROUND(I96,2))&lt;0.00000001),FALSE))),IF(LEN(TRIM(J96&amp;""))=0,FALSE,NOT(IF(ISNUMBER(J96),AND(ABS(J96-ROUND(J96,2))&lt;0.00000001),FALSE))),IF(AND(H96="Sale",ISNUMBER(J96)),J96&lt;&gt;0,FALSE)),2,IF(AND(O96=1,AND(AND(LEN(TRIM(F96&amp;""))&gt;0,TRIM(F96&amp;"")&lt;&gt;"Pendiente",TRIM(F96&amp;"")&lt;&gt;"Por confirmar",TRIM(F96&amp;"")&lt;&gt;"No consta",TRIM(F96&amp;"")&lt;&gt;"Desconocido",TRIM(F96&amp;"")&lt;&gt;"Sin confirmar",TRIM(F96&amp;"")&lt;&gt;"Por decidir",TRIM(F96&amp;"")&lt;&gt;"Por comprobar"),AND(LEN(TRIM(G96&amp;""))&gt;0,TRIM(G96&amp;"")&lt;&gt;"Pendiente",TRIM(G96&amp;"")&lt;&gt;"Por confirmar",TRIM(G96&amp;"")&lt;&gt;"No consta",TRIM(G96&amp;"")&lt;&gt;"Desconocido",TRIM(G96&amp;"")&lt;&gt;"Sin confirmar",TRIM(G96&amp;"")&lt;&gt;"Por decidir",TRIM(G96&amp;"")&lt;&gt;"Por comprobar"),TRIM(F96)&lt;&gt;"Pendiente",TRIM(G96)&lt;&gt;"Pendiente",TRIM(F96)&lt;&gt;"Por confirmar",TRIM(G96)&lt;&gt;"Por confirmar")),0,1))),2))</f>
      </c>
    </row>
    <row r="97" ht="70" customHeight="1">
      <c r="B97" s="39" t="n">
        <v>88</v>
      </c>
      <c r="C97" s="44"/>
      <c r="D97" s="44"/>
      <c r="E97" s="44"/>
      <c r="F97" s="44"/>
      <c r="G97" s="44"/>
      <c r="H97" s="45"/>
      <c r="I97" s="46"/>
      <c r="J97" s="46"/>
      <c r="K97" s="46"/>
      <c r="L97" s="47">
        <f>IFERROR(IF(O97=1,ROUND(J97-I97,2),""),"")</f>
      </c>
      <c r="M97" s="48">
        <f>IF(NOT(ISNUMBER(P97)),"",IF(P97=2,"ROJO",IF(P97=1,"ÁMBAR","VERDE")))</f>
      </c>
      <c r="N97" s="48">
        <f>IFERROR(IF(NOT(COUNTA(C97:K97)&gt;0),"",IF(OR(NOT(OR(H97="",H97="Sale",H97="Se queda",H97="Pendiente")),IF(LEN(TRIM(I97&amp;""))=0,FALSE,NOT(IF(ISNUMBER(I97),AND(ABS(I97-ROUND(I97,2))&lt;0.00000001),FALSE))),IF(LEN(TRIM(J97&amp;""))=0,FALSE,NOT(IF(ISNUMBER(J97),AND(ABS(J97-ROUND(J97,2))&lt;0.00000001),FALSE))),IF(AND(H97="Sale",ISNUMBER(J97)),J97&lt;&gt;0,FALSE)),"Revisamos opciones e importes; Sale exige después cero explícito. Los importes tienen dos decimales.",IF(O97=0,"Completamos antes, después, estado, importes y referencia. Lo desconocido no es cero.",IF(P97&gt;0,"La diferencia se conoce; falta concretar quién lo hace. Sigue pendiente en el total completo.","Alcance e importes registrados. Una salida no demuestra adjudicación a otro.")))),"Hay una entrada con error. Corregimos el dato antes de cerrar la comprobación.")</f>
      </c>
      <c r="O97" s="49" t="n">
        <f>IFERROR(IF(AND(AND(LEN(TRIM(C97&amp;""))&gt;0,TRIM(C97&amp;"")&lt;&gt;"Pendiente",TRIM(C97&amp;"")&lt;&gt;"Por confirmar",TRIM(C97&amp;"")&lt;&gt;"No consta",TRIM(C97&amp;"")&lt;&gt;"Desconocido",TRIM(C97&amp;"")&lt;&gt;"Sin confirmar",TRIM(C97&amp;"")&lt;&gt;"Por decidir",TRIM(C97&amp;"")&lt;&gt;"Por comprobar"),AND(LEN(TRIM(D97&amp;""))&gt;0,TRIM(D97&amp;"")&lt;&gt;"Pendiente",TRIM(D97&amp;"")&lt;&gt;"Por confirmar",TRIM(D97&amp;"")&lt;&gt;"No consta",TRIM(D97&amp;"")&lt;&gt;"Desconocido",TRIM(D97&amp;"")&lt;&gt;"Sin confirmar",TRIM(D97&amp;"")&lt;&gt;"Por decidir",TRIM(D97&amp;"")&lt;&gt;"Por comprobar"),AND(LEN(TRIM(E97&amp;""))&gt;0,TRIM(E97&amp;"")&lt;&gt;"Pendiente",TRIM(E97&amp;"")&lt;&gt;"Por confirmar",TRIM(E97&amp;"")&lt;&gt;"No consta",TRIM(E97&amp;"")&lt;&gt;"Desconocido",TRIM(E97&amp;"")&lt;&gt;"Sin confirmar",TRIM(E97&amp;"")&lt;&gt;"Por decidir",TRIM(E97&amp;"")&lt;&gt;"Por comprobar"),AND(LEN(TRIM(K97&amp;""))&gt;0,TRIM(K97&amp;"")&lt;&gt;"Pendiente",TRIM(K97&amp;"")&lt;&gt;"Por confirmar",TRIM(K97&amp;"")&lt;&gt;"No consta",TRIM(K97&amp;"")&lt;&gt;"Desconocido",TRIM(K97&amp;"")&lt;&gt;"Sin confirmar",TRIM(K97&amp;"")&lt;&gt;"Por decidir",TRIM(K97&amp;"")&lt;&gt;"Por comprobar"),OR(H97="Sale",H97="Se queda"),IF(ISNUMBER(I97),AND(ABS(I97-ROUND(I97,2))&lt;0.00000001),FALSE),IF(ISNUMBER(J97),AND(ABS(J97-ROUND(J97,2))&lt;0.00000001),FALSE),NOT(OR(NOT(OR(H97="",H97="Sale",H97="Se queda",H97="Pendiente")),IF(LEN(TRIM(I97&amp;""))=0,FALSE,NOT(IF(ISNUMBER(I97),AND(ABS(I97-ROUND(I97,2))&lt;0.00000001),FALSE))),IF(LEN(TRIM(J97&amp;""))=0,FALSE,NOT(IF(ISNUMBER(J97),AND(ABS(J97-ROUND(J97,2))&lt;0.00000001),FALSE))),IF(AND(H97="Sale",ISNUMBER(J97)),J97&lt;&gt;0,FALSE)))),1,0),0)</f>
        <v>0</v>
      </c>
      <c r="P97" s="49">
        <f>IF(OR(ISERROR(C97),ISERROR(D97),ISERROR(E97),ISERROR(F97),ISERROR(G97),ISERROR(H97),ISERROR(I97),ISERROR(J97),ISERROR(K97)),2,IFERROR(IF(NOT(COUNTA(C97:K97)&gt;0),"",IF(OR(NOT(OR(H97="",H97="Sale",H97="Se queda",H97="Pendiente")),IF(LEN(TRIM(I97&amp;""))=0,FALSE,NOT(IF(ISNUMBER(I97),AND(ABS(I97-ROUND(I97,2))&lt;0.00000001),FALSE))),IF(LEN(TRIM(J97&amp;""))=0,FALSE,NOT(IF(ISNUMBER(J97),AND(ABS(J97-ROUND(J97,2))&lt;0.00000001),FALSE))),IF(AND(H97="Sale",ISNUMBER(J97)),J97&lt;&gt;0,FALSE)),2,IF(AND(O97=1,AND(AND(LEN(TRIM(F97&amp;""))&gt;0,TRIM(F97&amp;"")&lt;&gt;"Pendiente",TRIM(F97&amp;"")&lt;&gt;"Por confirmar",TRIM(F97&amp;"")&lt;&gt;"No consta",TRIM(F97&amp;"")&lt;&gt;"Desconocido",TRIM(F97&amp;"")&lt;&gt;"Sin confirmar",TRIM(F97&amp;"")&lt;&gt;"Por decidir",TRIM(F97&amp;"")&lt;&gt;"Por comprobar"),AND(LEN(TRIM(G97&amp;""))&gt;0,TRIM(G97&amp;"")&lt;&gt;"Pendiente",TRIM(G97&amp;"")&lt;&gt;"Por confirmar",TRIM(G97&amp;"")&lt;&gt;"No consta",TRIM(G97&amp;"")&lt;&gt;"Desconocido",TRIM(G97&amp;"")&lt;&gt;"Sin confirmar",TRIM(G97&amp;"")&lt;&gt;"Por decidir",TRIM(G97&amp;"")&lt;&gt;"Por comprobar"),TRIM(F97)&lt;&gt;"Pendiente",TRIM(G97)&lt;&gt;"Pendiente",TRIM(F97)&lt;&gt;"Por confirmar",TRIM(G97)&lt;&gt;"Por confirmar")),0,1))),2))</f>
      </c>
    </row>
    <row r="98" ht="70" customHeight="1">
      <c r="B98" s="39" t="n">
        <v>89</v>
      </c>
      <c r="C98" s="44"/>
      <c r="D98" s="44"/>
      <c r="E98" s="44"/>
      <c r="F98" s="44"/>
      <c r="G98" s="44"/>
      <c r="H98" s="45"/>
      <c r="I98" s="46"/>
      <c r="J98" s="46"/>
      <c r="K98" s="46"/>
      <c r="L98" s="47">
        <f>IFERROR(IF(O98=1,ROUND(J98-I98,2),""),"")</f>
      </c>
      <c r="M98" s="48">
        <f>IF(NOT(ISNUMBER(P98)),"",IF(P98=2,"ROJO",IF(P98=1,"ÁMBAR","VERDE")))</f>
      </c>
      <c r="N98" s="48">
        <f>IFERROR(IF(NOT(COUNTA(C98:K98)&gt;0),"",IF(OR(NOT(OR(H98="",H98="Sale",H98="Se queda",H98="Pendiente")),IF(LEN(TRIM(I98&amp;""))=0,FALSE,NOT(IF(ISNUMBER(I98),AND(ABS(I98-ROUND(I98,2))&lt;0.00000001),FALSE))),IF(LEN(TRIM(J98&amp;""))=0,FALSE,NOT(IF(ISNUMBER(J98),AND(ABS(J98-ROUND(J98,2))&lt;0.00000001),FALSE))),IF(AND(H98="Sale",ISNUMBER(J98)),J98&lt;&gt;0,FALSE)),"Revisamos opciones e importes; Sale exige después cero explícito. Los importes tienen dos decimales.",IF(O98=0,"Completamos antes, después, estado, importes y referencia. Lo desconocido no es cero.",IF(P98&gt;0,"La diferencia se conoce; falta concretar quién lo hace. Sigue pendiente en el total completo.","Alcance e importes registrados. Una salida no demuestra adjudicación a otro.")))),"Hay una entrada con error. Corregimos el dato antes de cerrar la comprobación.")</f>
      </c>
      <c r="O98" s="49" t="n">
        <f>IFERROR(IF(AND(AND(LEN(TRIM(C98&amp;""))&gt;0,TRIM(C98&amp;"")&lt;&gt;"Pendiente",TRIM(C98&amp;"")&lt;&gt;"Por confirmar",TRIM(C98&amp;"")&lt;&gt;"No consta",TRIM(C98&amp;"")&lt;&gt;"Desconocido",TRIM(C98&amp;"")&lt;&gt;"Sin confirmar",TRIM(C98&amp;"")&lt;&gt;"Por decidir",TRIM(C98&amp;"")&lt;&gt;"Por comprobar"),AND(LEN(TRIM(D98&amp;""))&gt;0,TRIM(D98&amp;"")&lt;&gt;"Pendiente",TRIM(D98&amp;"")&lt;&gt;"Por confirmar",TRIM(D98&amp;"")&lt;&gt;"No consta",TRIM(D98&amp;"")&lt;&gt;"Desconocido",TRIM(D98&amp;"")&lt;&gt;"Sin confirmar",TRIM(D98&amp;"")&lt;&gt;"Por decidir",TRIM(D98&amp;"")&lt;&gt;"Por comprobar"),AND(LEN(TRIM(E98&amp;""))&gt;0,TRIM(E98&amp;"")&lt;&gt;"Pendiente",TRIM(E98&amp;"")&lt;&gt;"Por confirmar",TRIM(E98&amp;"")&lt;&gt;"No consta",TRIM(E98&amp;"")&lt;&gt;"Desconocido",TRIM(E98&amp;"")&lt;&gt;"Sin confirmar",TRIM(E98&amp;"")&lt;&gt;"Por decidir",TRIM(E98&amp;"")&lt;&gt;"Por comprobar"),AND(LEN(TRIM(K98&amp;""))&gt;0,TRIM(K98&amp;"")&lt;&gt;"Pendiente",TRIM(K98&amp;"")&lt;&gt;"Por confirmar",TRIM(K98&amp;"")&lt;&gt;"No consta",TRIM(K98&amp;"")&lt;&gt;"Desconocido",TRIM(K98&amp;"")&lt;&gt;"Sin confirmar",TRIM(K98&amp;"")&lt;&gt;"Por decidir",TRIM(K98&amp;"")&lt;&gt;"Por comprobar"),OR(H98="Sale",H98="Se queda"),IF(ISNUMBER(I98),AND(ABS(I98-ROUND(I98,2))&lt;0.00000001),FALSE),IF(ISNUMBER(J98),AND(ABS(J98-ROUND(J98,2))&lt;0.00000001),FALSE),NOT(OR(NOT(OR(H98="",H98="Sale",H98="Se queda",H98="Pendiente")),IF(LEN(TRIM(I98&amp;""))=0,FALSE,NOT(IF(ISNUMBER(I98),AND(ABS(I98-ROUND(I98,2))&lt;0.00000001),FALSE))),IF(LEN(TRIM(J98&amp;""))=0,FALSE,NOT(IF(ISNUMBER(J98),AND(ABS(J98-ROUND(J98,2))&lt;0.00000001),FALSE))),IF(AND(H98="Sale",ISNUMBER(J98)),J98&lt;&gt;0,FALSE)))),1,0),0)</f>
        <v>0</v>
      </c>
      <c r="P98" s="49">
        <f>IF(OR(ISERROR(C98),ISERROR(D98),ISERROR(E98),ISERROR(F98),ISERROR(G98),ISERROR(H98),ISERROR(I98),ISERROR(J98),ISERROR(K98)),2,IFERROR(IF(NOT(COUNTA(C98:K98)&gt;0),"",IF(OR(NOT(OR(H98="",H98="Sale",H98="Se queda",H98="Pendiente")),IF(LEN(TRIM(I98&amp;""))=0,FALSE,NOT(IF(ISNUMBER(I98),AND(ABS(I98-ROUND(I98,2))&lt;0.00000001),FALSE))),IF(LEN(TRIM(J98&amp;""))=0,FALSE,NOT(IF(ISNUMBER(J98),AND(ABS(J98-ROUND(J98,2))&lt;0.00000001),FALSE))),IF(AND(H98="Sale",ISNUMBER(J98)),J98&lt;&gt;0,FALSE)),2,IF(AND(O98=1,AND(AND(LEN(TRIM(F98&amp;""))&gt;0,TRIM(F98&amp;"")&lt;&gt;"Pendiente",TRIM(F98&amp;"")&lt;&gt;"Por confirmar",TRIM(F98&amp;"")&lt;&gt;"No consta",TRIM(F98&amp;"")&lt;&gt;"Desconocido",TRIM(F98&amp;"")&lt;&gt;"Sin confirmar",TRIM(F98&amp;"")&lt;&gt;"Por decidir",TRIM(F98&amp;"")&lt;&gt;"Por comprobar"),AND(LEN(TRIM(G98&amp;""))&gt;0,TRIM(G98&amp;"")&lt;&gt;"Pendiente",TRIM(G98&amp;"")&lt;&gt;"Por confirmar",TRIM(G98&amp;"")&lt;&gt;"No consta",TRIM(G98&amp;"")&lt;&gt;"Desconocido",TRIM(G98&amp;"")&lt;&gt;"Sin confirmar",TRIM(G98&amp;"")&lt;&gt;"Por decidir",TRIM(G98&amp;"")&lt;&gt;"Por comprobar"),TRIM(F98)&lt;&gt;"Pendiente",TRIM(G98)&lt;&gt;"Pendiente",TRIM(F98)&lt;&gt;"Por confirmar",TRIM(G98)&lt;&gt;"Por confirmar")),0,1))),2))</f>
      </c>
    </row>
    <row r="99" ht="70" customHeight="1">
      <c r="B99" s="39" t="n">
        <v>90</v>
      </c>
      <c r="C99" s="44"/>
      <c r="D99" s="44"/>
      <c r="E99" s="44"/>
      <c r="F99" s="44"/>
      <c r="G99" s="44"/>
      <c r="H99" s="45"/>
      <c r="I99" s="46"/>
      <c r="J99" s="46"/>
      <c r="K99" s="46"/>
      <c r="L99" s="47">
        <f>IFERROR(IF(O99=1,ROUND(J99-I99,2),""),"")</f>
      </c>
      <c r="M99" s="48">
        <f>IF(NOT(ISNUMBER(P99)),"",IF(P99=2,"ROJO",IF(P99=1,"ÁMBAR","VERDE")))</f>
      </c>
      <c r="N99" s="48">
        <f>IFERROR(IF(NOT(COUNTA(C99:K99)&gt;0),"",IF(OR(NOT(OR(H99="",H99="Sale",H99="Se queda",H99="Pendiente")),IF(LEN(TRIM(I99&amp;""))=0,FALSE,NOT(IF(ISNUMBER(I99),AND(ABS(I99-ROUND(I99,2))&lt;0.00000001),FALSE))),IF(LEN(TRIM(J99&amp;""))=0,FALSE,NOT(IF(ISNUMBER(J99),AND(ABS(J99-ROUND(J99,2))&lt;0.00000001),FALSE))),IF(AND(H99="Sale",ISNUMBER(J99)),J99&lt;&gt;0,FALSE)),"Revisamos opciones e importes; Sale exige después cero explícito. Los importes tienen dos decimales.",IF(O99=0,"Completamos antes, después, estado, importes y referencia. Lo desconocido no es cero.",IF(P99&gt;0,"La diferencia se conoce; falta concretar quién lo hace. Sigue pendiente en el total completo.","Alcance e importes registrados. Una salida no demuestra adjudicación a otro.")))),"Hay una entrada con error. Corregimos el dato antes de cerrar la comprobación.")</f>
      </c>
      <c r="O99" s="49" t="n">
        <f>IFERROR(IF(AND(AND(LEN(TRIM(C99&amp;""))&gt;0,TRIM(C99&amp;"")&lt;&gt;"Pendiente",TRIM(C99&amp;"")&lt;&gt;"Por confirmar",TRIM(C99&amp;"")&lt;&gt;"No consta",TRIM(C99&amp;"")&lt;&gt;"Desconocido",TRIM(C99&amp;"")&lt;&gt;"Sin confirmar",TRIM(C99&amp;"")&lt;&gt;"Por decidir",TRIM(C99&amp;"")&lt;&gt;"Por comprobar"),AND(LEN(TRIM(D99&amp;""))&gt;0,TRIM(D99&amp;"")&lt;&gt;"Pendiente",TRIM(D99&amp;"")&lt;&gt;"Por confirmar",TRIM(D99&amp;"")&lt;&gt;"No consta",TRIM(D99&amp;"")&lt;&gt;"Desconocido",TRIM(D99&amp;"")&lt;&gt;"Sin confirmar",TRIM(D99&amp;"")&lt;&gt;"Por decidir",TRIM(D99&amp;"")&lt;&gt;"Por comprobar"),AND(LEN(TRIM(E99&amp;""))&gt;0,TRIM(E99&amp;"")&lt;&gt;"Pendiente",TRIM(E99&amp;"")&lt;&gt;"Por confirmar",TRIM(E99&amp;"")&lt;&gt;"No consta",TRIM(E99&amp;"")&lt;&gt;"Desconocido",TRIM(E99&amp;"")&lt;&gt;"Sin confirmar",TRIM(E99&amp;"")&lt;&gt;"Por decidir",TRIM(E99&amp;"")&lt;&gt;"Por comprobar"),AND(LEN(TRIM(K99&amp;""))&gt;0,TRIM(K99&amp;"")&lt;&gt;"Pendiente",TRIM(K99&amp;"")&lt;&gt;"Por confirmar",TRIM(K99&amp;"")&lt;&gt;"No consta",TRIM(K99&amp;"")&lt;&gt;"Desconocido",TRIM(K99&amp;"")&lt;&gt;"Sin confirmar",TRIM(K99&amp;"")&lt;&gt;"Por decidir",TRIM(K99&amp;"")&lt;&gt;"Por comprobar"),OR(H99="Sale",H99="Se queda"),IF(ISNUMBER(I99),AND(ABS(I99-ROUND(I99,2))&lt;0.00000001),FALSE),IF(ISNUMBER(J99),AND(ABS(J99-ROUND(J99,2))&lt;0.00000001),FALSE),NOT(OR(NOT(OR(H99="",H99="Sale",H99="Se queda",H99="Pendiente")),IF(LEN(TRIM(I99&amp;""))=0,FALSE,NOT(IF(ISNUMBER(I99),AND(ABS(I99-ROUND(I99,2))&lt;0.00000001),FALSE))),IF(LEN(TRIM(J99&amp;""))=0,FALSE,NOT(IF(ISNUMBER(J99),AND(ABS(J99-ROUND(J99,2))&lt;0.00000001),FALSE))),IF(AND(H99="Sale",ISNUMBER(J99)),J99&lt;&gt;0,FALSE)))),1,0),0)</f>
        <v>0</v>
      </c>
      <c r="P99" s="49">
        <f>IF(OR(ISERROR(C99),ISERROR(D99),ISERROR(E99),ISERROR(F99),ISERROR(G99),ISERROR(H99),ISERROR(I99),ISERROR(J99),ISERROR(K99)),2,IFERROR(IF(NOT(COUNTA(C99:K99)&gt;0),"",IF(OR(NOT(OR(H99="",H99="Sale",H99="Se queda",H99="Pendiente")),IF(LEN(TRIM(I99&amp;""))=0,FALSE,NOT(IF(ISNUMBER(I99),AND(ABS(I99-ROUND(I99,2))&lt;0.00000001),FALSE))),IF(LEN(TRIM(J99&amp;""))=0,FALSE,NOT(IF(ISNUMBER(J99),AND(ABS(J99-ROUND(J99,2))&lt;0.00000001),FALSE))),IF(AND(H99="Sale",ISNUMBER(J99)),J99&lt;&gt;0,FALSE)),2,IF(AND(O99=1,AND(AND(LEN(TRIM(F99&amp;""))&gt;0,TRIM(F99&amp;"")&lt;&gt;"Pendiente",TRIM(F99&amp;"")&lt;&gt;"Por confirmar",TRIM(F99&amp;"")&lt;&gt;"No consta",TRIM(F99&amp;"")&lt;&gt;"Desconocido",TRIM(F99&amp;"")&lt;&gt;"Sin confirmar",TRIM(F99&amp;"")&lt;&gt;"Por decidir",TRIM(F99&amp;"")&lt;&gt;"Por comprobar"),AND(LEN(TRIM(G99&amp;""))&gt;0,TRIM(G99&amp;"")&lt;&gt;"Pendiente",TRIM(G99&amp;"")&lt;&gt;"Por confirmar",TRIM(G99&amp;"")&lt;&gt;"No consta",TRIM(G99&amp;"")&lt;&gt;"Desconocido",TRIM(G99&amp;"")&lt;&gt;"Sin confirmar",TRIM(G99&amp;"")&lt;&gt;"Por decidir",TRIM(G99&amp;"")&lt;&gt;"Por comprobar"),TRIM(F99)&lt;&gt;"Pendiente",TRIM(G99)&lt;&gt;"Pendiente",TRIM(F99)&lt;&gt;"Por confirmar",TRIM(G99)&lt;&gt;"Por confirmar")),0,1))),2))</f>
      </c>
    </row>
    <row r="100" ht="70" customHeight="1">
      <c r="B100" s="39" t="n">
        <v>91</v>
      </c>
      <c r="C100" s="44"/>
      <c r="D100" s="44"/>
      <c r="E100" s="44"/>
      <c r="F100" s="44"/>
      <c r="G100" s="44"/>
      <c r="H100" s="45"/>
      <c r="I100" s="46"/>
      <c r="J100" s="46"/>
      <c r="K100" s="46"/>
      <c r="L100" s="47">
        <f>IFERROR(IF(O100=1,ROUND(J100-I100,2),""),"")</f>
      </c>
      <c r="M100" s="48">
        <f>IF(NOT(ISNUMBER(P100)),"",IF(P100=2,"ROJO",IF(P100=1,"ÁMBAR","VERDE")))</f>
      </c>
      <c r="N100" s="48">
        <f>IFERROR(IF(NOT(COUNTA(C100:K100)&gt;0),"",IF(OR(NOT(OR(H100="",H100="Sale",H100="Se queda",H100="Pendiente")),IF(LEN(TRIM(I100&amp;""))=0,FALSE,NOT(IF(ISNUMBER(I100),AND(ABS(I100-ROUND(I100,2))&lt;0.00000001),FALSE))),IF(LEN(TRIM(J100&amp;""))=0,FALSE,NOT(IF(ISNUMBER(J100),AND(ABS(J100-ROUND(J100,2))&lt;0.00000001),FALSE))),IF(AND(H100="Sale",ISNUMBER(J100)),J100&lt;&gt;0,FALSE)),"Revisamos opciones e importes; Sale exige después cero explícito. Los importes tienen dos decimales.",IF(O100=0,"Completamos antes, después, estado, importes y referencia. Lo desconocido no es cero.",IF(P100&gt;0,"La diferencia se conoce; falta concretar quién lo hace. Sigue pendiente en el total completo.","Alcance e importes registrados. Una salida no demuestra adjudicación a otro.")))),"Hay una entrada con error. Corregimos el dato antes de cerrar la comprobación.")</f>
      </c>
      <c r="O100" s="49" t="n">
        <f>IFERROR(IF(AND(AND(LEN(TRIM(C100&amp;""))&gt;0,TRIM(C100&amp;"")&lt;&gt;"Pendiente",TRIM(C100&amp;"")&lt;&gt;"Por confirmar",TRIM(C100&amp;"")&lt;&gt;"No consta",TRIM(C100&amp;"")&lt;&gt;"Desconocido",TRIM(C100&amp;"")&lt;&gt;"Sin confirmar",TRIM(C100&amp;"")&lt;&gt;"Por decidir",TRIM(C100&amp;"")&lt;&gt;"Por comprobar"),AND(LEN(TRIM(D100&amp;""))&gt;0,TRIM(D100&amp;"")&lt;&gt;"Pendiente",TRIM(D100&amp;"")&lt;&gt;"Por confirmar",TRIM(D100&amp;"")&lt;&gt;"No consta",TRIM(D100&amp;"")&lt;&gt;"Desconocido",TRIM(D100&amp;"")&lt;&gt;"Sin confirmar",TRIM(D100&amp;"")&lt;&gt;"Por decidir",TRIM(D100&amp;"")&lt;&gt;"Por comprobar"),AND(LEN(TRIM(E100&amp;""))&gt;0,TRIM(E100&amp;"")&lt;&gt;"Pendiente",TRIM(E100&amp;"")&lt;&gt;"Por confirmar",TRIM(E100&amp;"")&lt;&gt;"No consta",TRIM(E100&amp;"")&lt;&gt;"Desconocido",TRIM(E100&amp;"")&lt;&gt;"Sin confirmar",TRIM(E100&amp;"")&lt;&gt;"Por decidir",TRIM(E100&amp;"")&lt;&gt;"Por comprobar"),AND(LEN(TRIM(K100&amp;""))&gt;0,TRIM(K100&amp;"")&lt;&gt;"Pendiente",TRIM(K100&amp;"")&lt;&gt;"Por confirmar",TRIM(K100&amp;"")&lt;&gt;"No consta",TRIM(K100&amp;"")&lt;&gt;"Desconocido",TRIM(K100&amp;"")&lt;&gt;"Sin confirmar",TRIM(K100&amp;"")&lt;&gt;"Por decidir",TRIM(K100&amp;"")&lt;&gt;"Por comprobar"),OR(H100="Sale",H100="Se queda"),IF(ISNUMBER(I100),AND(ABS(I100-ROUND(I100,2))&lt;0.00000001),FALSE),IF(ISNUMBER(J100),AND(ABS(J100-ROUND(J100,2))&lt;0.00000001),FALSE),NOT(OR(NOT(OR(H100="",H100="Sale",H100="Se queda",H100="Pendiente")),IF(LEN(TRIM(I100&amp;""))=0,FALSE,NOT(IF(ISNUMBER(I100),AND(ABS(I100-ROUND(I100,2))&lt;0.00000001),FALSE))),IF(LEN(TRIM(J100&amp;""))=0,FALSE,NOT(IF(ISNUMBER(J100),AND(ABS(J100-ROUND(J100,2))&lt;0.00000001),FALSE))),IF(AND(H100="Sale",ISNUMBER(J100)),J100&lt;&gt;0,FALSE)))),1,0),0)</f>
        <v>0</v>
      </c>
      <c r="P100" s="49">
        <f>IF(OR(ISERROR(C100),ISERROR(D100),ISERROR(E100),ISERROR(F100),ISERROR(G100),ISERROR(H100),ISERROR(I100),ISERROR(J100),ISERROR(K100)),2,IFERROR(IF(NOT(COUNTA(C100:K100)&gt;0),"",IF(OR(NOT(OR(H100="",H100="Sale",H100="Se queda",H100="Pendiente")),IF(LEN(TRIM(I100&amp;""))=0,FALSE,NOT(IF(ISNUMBER(I100),AND(ABS(I100-ROUND(I100,2))&lt;0.00000001),FALSE))),IF(LEN(TRIM(J100&amp;""))=0,FALSE,NOT(IF(ISNUMBER(J100),AND(ABS(J100-ROUND(J100,2))&lt;0.00000001),FALSE))),IF(AND(H100="Sale",ISNUMBER(J100)),J100&lt;&gt;0,FALSE)),2,IF(AND(O100=1,AND(AND(LEN(TRIM(F100&amp;""))&gt;0,TRIM(F100&amp;"")&lt;&gt;"Pendiente",TRIM(F100&amp;"")&lt;&gt;"Por confirmar",TRIM(F100&amp;"")&lt;&gt;"No consta",TRIM(F100&amp;"")&lt;&gt;"Desconocido",TRIM(F100&amp;"")&lt;&gt;"Sin confirmar",TRIM(F100&amp;"")&lt;&gt;"Por decidir",TRIM(F100&amp;"")&lt;&gt;"Por comprobar"),AND(LEN(TRIM(G100&amp;""))&gt;0,TRIM(G100&amp;"")&lt;&gt;"Pendiente",TRIM(G100&amp;"")&lt;&gt;"Por confirmar",TRIM(G100&amp;"")&lt;&gt;"No consta",TRIM(G100&amp;"")&lt;&gt;"Desconocido",TRIM(G100&amp;"")&lt;&gt;"Sin confirmar",TRIM(G100&amp;"")&lt;&gt;"Por decidir",TRIM(G100&amp;"")&lt;&gt;"Por comprobar"),TRIM(F100)&lt;&gt;"Pendiente",TRIM(G100)&lt;&gt;"Pendiente",TRIM(F100)&lt;&gt;"Por confirmar",TRIM(G100)&lt;&gt;"Por confirmar")),0,1))),2))</f>
      </c>
    </row>
    <row r="101" ht="70" customHeight="1">
      <c r="B101" s="39" t="n">
        <v>92</v>
      </c>
      <c r="C101" s="44"/>
      <c r="D101" s="44"/>
      <c r="E101" s="44"/>
      <c r="F101" s="44"/>
      <c r="G101" s="44"/>
      <c r="H101" s="45"/>
      <c r="I101" s="46"/>
      <c r="J101" s="46"/>
      <c r="K101" s="46"/>
      <c r="L101" s="47">
        <f>IFERROR(IF(O101=1,ROUND(J101-I101,2),""),"")</f>
      </c>
      <c r="M101" s="48">
        <f>IF(NOT(ISNUMBER(P101)),"",IF(P101=2,"ROJO",IF(P101=1,"ÁMBAR","VERDE")))</f>
      </c>
      <c r="N101" s="48">
        <f>IFERROR(IF(NOT(COUNTA(C101:K101)&gt;0),"",IF(OR(NOT(OR(H101="",H101="Sale",H101="Se queda",H101="Pendiente")),IF(LEN(TRIM(I101&amp;""))=0,FALSE,NOT(IF(ISNUMBER(I101),AND(ABS(I101-ROUND(I101,2))&lt;0.00000001),FALSE))),IF(LEN(TRIM(J101&amp;""))=0,FALSE,NOT(IF(ISNUMBER(J101),AND(ABS(J101-ROUND(J101,2))&lt;0.00000001),FALSE))),IF(AND(H101="Sale",ISNUMBER(J101)),J101&lt;&gt;0,FALSE)),"Revisamos opciones e importes; Sale exige después cero explícito. Los importes tienen dos decimales.",IF(O101=0,"Completamos antes, después, estado, importes y referencia. Lo desconocido no es cero.",IF(P101&gt;0,"La diferencia se conoce; falta concretar quién lo hace. Sigue pendiente en el total completo.","Alcance e importes registrados. Una salida no demuestra adjudicación a otro.")))),"Hay una entrada con error. Corregimos el dato antes de cerrar la comprobación.")</f>
      </c>
      <c r="O101" s="49" t="n">
        <f>IFERROR(IF(AND(AND(LEN(TRIM(C101&amp;""))&gt;0,TRIM(C101&amp;"")&lt;&gt;"Pendiente",TRIM(C101&amp;"")&lt;&gt;"Por confirmar",TRIM(C101&amp;"")&lt;&gt;"No consta",TRIM(C101&amp;"")&lt;&gt;"Desconocido",TRIM(C101&amp;"")&lt;&gt;"Sin confirmar",TRIM(C101&amp;"")&lt;&gt;"Por decidir",TRIM(C101&amp;"")&lt;&gt;"Por comprobar"),AND(LEN(TRIM(D101&amp;""))&gt;0,TRIM(D101&amp;"")&lt;&gt;"Pendiente",TRIM(D101&amp;"")&lt;&gt;"Por confirmar",TRIM(D101&amp;"")&lt;&gt;"No consta",TRIM(D101&amp;"")&lt;&gt;"Desconocido",TRIM(D101&amp;"")&lt;&gt;"Sin confirmar",TRIM(D101&amp;"")&lt;&gt;"Por decidir",TRIM(D101&amp;"")&lt;&gt;"Por comprobar"),AND(LEN(TRIM(E101&amp;""))&gt;0,TRIM(E101&amp;"")&lt;&gt;"Pendiente",TRIM(E101&amp;"")&lt;&gt;"Por confirmar",TRIM(E101&amp;"")&lt;&gt;"No consta",TRIM(E101&amp;"")&lt;&gt;"Desconocido",TRIM(E101&amp;"")&lt;&gt;"Sin confirmar",TRIM(E101&amp;"")&lt;&gt;"Por decidir",TRIM(E101&amp;"")&lt;&gt;"Por comprobar"),AND(LEN(TRIM(K101&amp;""))&gt;0,TRIM(K101&amp;"")&lt;&gt;"Pendiente",TRIM(K101&amp;"")&lt;&gt;"Por confirmar",TRIM(K101&amp;"")&lt;&gt;"No consta",TRIM(K101&amp;"")&lt;&gt;"Desconocido",TRIM(K101&amp;"")&lt;&gt;"Sin confirmar",TRIM(K101&amp;"")&lt;&gt;"Por decidir",TRIM(K101&amp;"")&lt;&gt;"Por comprobar"),OR(H101="Sale",H101="Se queda"),IF(ISNUMBER(I101),AND(ABS(I101-ROUND(I101,2))&lt;0.00000001),FALSE),IF(ISNUMBER(J101),AND(ABS(J101-ROUND(J101,2))&lt;0.00000001),FALSE),NOT(OR(NOT(OR(H101="",H101="Sale",H101="Se queda",H101="Pendiente")),IF(LEN(TRIM(I101&amp;""))=0,FALSE,NOT(IF(ISNUMBER(I101),AND(ABS(I101-ROUND(I101,2))&lt;0.00000001),FALSE))),IF(LEN(TRIM(J101&amp;""))=0,FALSE,NOT(IF(ISNUMBER(J101),AND(ABS(J101-ROUND(J101,2))&lt;0.00000001),FALSE))),IF(AND(H101="Sale",ISNUMBER(J101)),J101&lt;&gt;0,FALSE)))),1,0),0)</f>
        <v>0</v>
      </c>
      <c r="P101" s="49">
        <f>IF(OR(ISERROR(C101),ISERROR(D101),ISERROR(E101),ISERROR(F101),ISERROR(G101),ISERROR(H101),ISERROR(I101),ISERROR(J101),ISERROR(K101)),2,IFERROR(IF(NOT(COUNTA(C101:K101)&gt;0),"",IF(OR(NOT(OR(H101="",H101="Sale",H101="Se queda",H101="Pendiente")),IF(LEN(TRIM(I101&amp;""))=0,FALSE,NOT(IF(ISNUMBER(I101),AND(ABS(I101-ROUND(I101,2))&lt;0.00000001),FALSE))),IF(LEN(TRIM(J101&amp;""))=0,FALSE,NOT(IF(ISNUMBER(J101),AND(ABS(J101-ROUND(J101,2))&lt;0.00000001),FALSE))),IF(AND(H101="Sale",ISNUMBER(J101)),J101&lt;&gt;0,FALSE)),2,IF(AND(O101=1,AND(AND(LEN(TRIM(F101&amp;""))&gt;0,TRIM(F101&amp;"")&lt;&gt;"Pendiente",TRIM(F101&amp;"")&lt;&gt;"Por confirmar",TRIM(F101&amp;"")&lt;&gt;"No consta",TRIM(F101&amp;"")&lt;&gt;"Desconocido",TRIM(F101&amp;"")&lt;&gt;"Sin confirmar",TRIM(F101&amp;"")&lt;&gt;"Por decidir",TRIM(F101&amp;"")&lt;&gt;"Por comprobar"),AND(LEN(TRIM(G101&amp;""))&gt;0,TRIM(G101&amp;"")&lt;&gt;"Pendiente",TRIM(G101&amp;"")&lt;&gt;"Por confirmar",TRIM(G101&amp;"")&lt;&gt;"No consta",TRIM(G101&amp;"")&lt;&gt;"Desconocido",TRIM(G101&amp;"")&lt;&gt;"Sin confirmar",TRIM(G101&amp;"")&lt;&gt;"Por decidir",TRIM(G101&amp;"")&lt;&gt;"Por comprobar"),TRIM(F101)&lt;&gt;"Pendiente",TRIM(G101)&lt;&gt;"Pendiente",TRIM(F101)&lt;&gt;"Por confirmar",TRIM(G101)&lt;&gt;"Por confirmar")),0,1))),2))</f>
      </c>
    </row>
    <row r="102" ht="70" customHeight="1">
      <c r="B102" s="39" t="n">
        <v>93</v>
      </c>
      <c r="C102" s="44"/>
      <c r="D102" s="44"/>
      <c r="E102" s="44"/>
      <c r="F102" s="44"/>
      <c r="G102" s="44"/>
      <c r="H102" s="45"/>
      <c r="I102" s="46"/>
      <c r="J102" s="46"/>
      <c r="K102" s="46"/>
      <c r="L102" s="47">
        <f>IFERROR(IF(O102=1,ROUND(J102-I102,2),""),"")</f>
      </c>
      <c r="M102" s="48">
        <f>IF(NOT(ISNUMBER(P102)),"",IF(P102=2,"ROJO",IF(P102=1,"ÁMBAR","VERDE")))</f>
      </c>
      <c r="N102" s="48">
        <f>IFERROR(IF(NOT(COUNTA(C102:K102)&gt;0),"",IF(OR(NOT(OR(H102="",H102="Sale",H102="Se queda",H102="Pendiente")),IF(LEN(TRIM(I102&amp;""))=0,FALSE,NOT(IF(ISNUMBER(I102),AND(ABS(I102-ROUND(I102,2))&lt;0.00000001),FALSE))),IF(LEN(TRIM(J102&amp;""))=0,FALSE,NOT(IF(ISNUMBER(J102),AND(ABS(J102-ROUND(J102,2))&lt;0.00000001),FALSE))),IF(AND(H102="Sale",ISNUMBER(J102)),J102&lt;&gt;0,FALSE)),"Revisamos opciones e importes; Sale exige después cero explícito. Los importes tienen dos decimales.",IF(O102=0,"Completamos antes, después, estado, importes y referencia. Lo desconocido no es cero.",IF(P102&gt;0,"La diferencia se conoce; falta concretar quién lo hace. Sigue pendiente en el total completo.","Alcance e importes registrados. Una salida no demuestra adjudicación a otro.")))),"Hay una entrada con error. Corregimos el dato antes de cerrar la comprobación.")</f>
      </c>
      <c r="O102" s="49" t="n">
        <f>IFERROR(IF(AND(AND(LEN(TRIM(C102&amp;""))&gt;0,TRIM(C102&amp;"")&lt;&gt;"Pendiente",TRIM(C102&amp;"")&lt;&gt;"Por confirmar",TRIM(C102&amp;"")&lt;&gt;"No consta",TRIM(C102&amp;"")&lt;&gt;"Desconocido",TRIM(C102&amp;"")&lt;&gt;"Sin confirmar",TRIM(C102&amp;"")&lt;&gt;"Por decidir",TRIM(C102&amp;"")&lt;&gt;"Por comprobar"),AND(LEN(TRIM(D102&amp;""))&gt;0,TRIM(D102&amp;"")&lt;&gt;"Pendiente",TRIM(D102&amp;"")&lt;&gt;"Por confirmar",TRIM(D102&amp;"")&lt;&gt;"No consta",TRIM(D102&amp;"")&lt;&gt;"Desconocido",TRIM(D102&amp;"")&lt;&gt;"Sin confirmar",TRIM(D102&amp;"")&lt;&gt;"Por decidir",TRIM(D102&amp;"")&lt;&gt;"Por comprobar"),AND(LEN(TRIM(E102&amp;""))&gt;0,TRIM(E102&amp;"")&lt;&gt;"Pendiente",TRIM(E102&amp;"")&lt;&gt;"Por confirmar",TRIM(E102&amp;"")&lt;&gt;"No consta",TRIM(E102&amp;"")&lt;&gt;"Desconocido",TRIM(E102&amp;"")&lt;&gt;"Sin confirmar",TRIM(E102&amp;"")&lt;&gt;"Por decidir",TRIM(E102&amp;"")&lt;&gt;"Por comprobar"),AND(LEN(TRIM(K102&amp;""))&gt;0,TRIM(K102&amp;"")&lt;&gt;"Pendiente",TRIM(K102&amp;"")&lt;&gt;"Por confirmar",TRIM(K102&amp;"")&lt;&gt;"No consta",TRIM(K102&amp;"")&lt;&gt;"Desconocido",TRIM(K102&amp;"")&lt;&gt;"Sin confirmar",TRIM(K102&amp;"")&lt;&gt;"Por decidir",TRIM(K102&amp;"")&lt;&gt;"Por comprobar"),OR(H102="Sale",H102="Se queda"),IF(ISNUMBER(I102),AND(ABS(I102-ROUND(I102,2))&lt;0.00000001),FALSE),IF(ISNUMBER(J102),AND(ABS(J102-ROUND(J102,2))&lt;0.00000001),FALSE),NOT(OR(NOT(OR(H102="",H102="Sale",H102="Se queda",H102="Pendiente")),IF(LEN(TRIM(I102&amp;""))=0,FALSE,NOT(IF(ISNUMBER(I102),AND(ABS(I102-ROUND(I102,2))&lt;0.00000001),FALSE))),IF(LEN(TRIM(J102&amp;""))=0,FALSE,NOT(IF(ISNUMBER(J102),AND(ABS(J102-ROUND(J102,2))&lt;0.00000001),FALSE))),IF(AND(H102="Sale",ISNUMBER(J102)),J102&lt;&gt;0,FALSE)))),1,0),0)</f>
        <v>0</v>
      </c>
      <c r="P102" s="49">
        <f>IF(OR(ISERROR(C102),ISERROR(D102),ISERROR(E102),ISERROR(F102),ISERROR(G102),ISERROR(H102),ISERROR(I102),ISERROR(J102),ISERROR(K102)),2,IFERROR(IF(NOT(COUNTA(C102:K102)&gt;0),"",IF(OR(NOT(OR(H102="",H102="Sale",H102="Se queda",H102="Pendiente")),IF(LEN(TRIM(I102&amp;""))=0,FALSE,NOT(IF(ISNUMBER(I102),AND(ABS(I102-ROUND(I102,2))&lt;0.00000001),FALSE))),IF(LEN(TRIM(J102&amp;""))=0,FALSE,NOT(IF(ISNUMBER(J102),AND(ABS(J102-ROUND(J102,2))&lt;0.00000001),FALSE))),IF(AND(H102="Sale",ISNUMBER(J102)),J102&lt;&gt;0,FALSE)),2,IF(AND(O102=1,AND(AND(LEN(TRIM(F102&amp;""))&gt;0,TRIM(F102&amp;"")&lt;&gt;"Pendiente",TRIM(F102&amp;"")&lt;&gt;"Por confirmar",TRIM(F102&amp;"")&lt;&gt;"No consta",TRIM(F102&amp;"")&lt;&gt;"Desconocido",TRIM(F102&amp;"")&lt;&gt;"Sin confirmar",TRIM(F102&amp;"")&lt;&gt;"Por decidir",TRIM(F102&amp;"")&lt;&gt;"Por comprobar"),AND(LEN(TRIM(G102&amp;""))&gt;0,TRIM(G102&amp;"")&lt;&gt;"Pendiente",TRIM(G102&amp;"")&lt;&gt;"Por confirmar",TRIM(G102&amp;"")&lt;&gt;"No consta",TRIM(G102&amp;"")&lt;&gt;"Desconocido",TRIM(G102&amp;"")&lt;&gt;"Sin confirmar",TRIM(G102&amp;"")&lt;&gt;"Por decidir",TRIM(G102&amp;"")&lt;&gt;"Por comprobar"),TRIM(F102)&lt;&gt;"Pendiente",TRIM(G102)&lt;&gt;"Pendiente",TRIM(F102)&lt;&gt;"Por confirmar",TRIM(G102)&lt;&gt;"Por confirmar")),0,1))),2))</f>
      </c>
    </row>
    <row r="103" ht="70" customHeight="1">
      <c r="B103" s="39" t="n">
        <v>94</v>
      </c>
      <c r="C103" s="44"/>
      <c r="D103" s="44"/>
      <c r="E103" s="44"/>
      <c r="F103" s="44"/>
      <c r="G103" s="44"/>
      <c r="H103" s="45"/>
      <c r="I103" s="46"/>
      <c r="J103" s="46"/>
      <c r="K103" s="46"/>
      <c r="L103" s="47">
        <f>IFERROR(IF(O103=1,ROUND(J103-I103,2),""),"")</f>
      </c>
      <c r="M103" s="48">
        <f>IF(NOT(ISNUMBER(P103)),"",IF(P103=2,"ROJO",IF(P103=1,"ÁMBAR","VERDE")))</f>
      </c>
      <c r="N103" s="48">
        <f>IFERROR(IF(NOT(COUNTA(C103:K103)&gt;0),"",IF(OR(NOT(OR(H103="",H103="Sale",H103="Se queda",H103="Pendiente")),IF(LEN(TRIM(I103&amp;""))=0,FALSE,NOT(IF(ISNUMBER(I103),AND(ABS(I103-ROUND(I103,2))&lt;0.00000001),FALSE))),IF(LEN(TRIM(J103&amp;""))=0,FALSE,NOT(IF(ISNUMBER(J103),AND(ABS(J103-ROUND(J103,2))&lt;0.00000001),FALSE))),IF(AND(H103="Sale",ISNUMBER(J103)),J103&lt;&gt;0,FALSE)),"Revisamos opciones e importes; Sale exige después cero explícito. Los importes tienen dos decimales.",IF(O103=0,"Completamos antes, después, estado, importes y referencia. Lo desconocido no es cero.",IF(P103&gt;0,"La diferencia se conoce; falta concretar quién lo hace. Sigue pendiente en el total completo.","Alcance e importes registrados. Una salida no demuestra adjudicación a otro.")))),"Hay una entrada con error. Corregimos el dato antes de cerrar la comprobación.")</f>
      </c>
      <c r="O103" s="49" t="n">
        <f>IFERROR(IF(AND(AND(LEN(TRIM(C103&amp;""))&gt;0,TRIM(C103&amp;"")&lt;&gt;"Pendiente",TRIM(C103&amp;"")&lt;&gt;"Por confirmar",TRIM(C103&amp;"")&lt;&gt;"No consta",TRIM(C103&amp;"")&lt;&gt;"Desconocido",TRIM(C103&amp;"")&lt;&gt;"Sin confirmar",TRIM(C103&amp;"")&lt;&gt;"Por decidir",TRIM(C103&amp;"")&lt;&gt;"Por comprobar"),AND(LEN(TRIM(D103&amp;""))&gt;0,TRIM(D103&amp;"")&lt;&gt;"Pendiente",TRIM(D103&amp;"")&lt;&gt;"Por confirmar",TRIM(D103&amp;"")&lt;&gt;"No consta",TRIM(D103&amp;"")&lt;&gt;"Desconocido",TRIM(D103&amp;"")&lt;&gt;"Sin confirmar",TRIM(D103&amp;"")&lt;&gt;"Por decidir",TRIM(D103&amp;"")&lt;&gt;"Por comprobar"),AND(LEN(TRIM(E103&amp;""))&gt;0,TRIM(E103&amp;"")&lt;&gt;"Pendiente",TRIM(E103&amp;"")&lt;&gt;"Por confirmar",TRIM(E103&amp;"")&lt;&gt;"No consta",TRIM(E103&amp;"")&lt;&gt;"Desconocido",TRIM(E103&amp;"")&lt;&gt;"Sin confirmar",TRIM(E103&amp;"")&lt;&gt;"Por decidir",TRIM(E103&amp;"")&lt;&gt;"Por comprobar"),AND(LEN(TRIM(K103&amp;""))&gt;0,TRIM(K103&amp;"")&lt;&gt;"Pendiente",TRIM(K103&amp;"")&lt;&gt;"Por confirmar",TRIM(K103&amp;"")&lt;&gt;"No consta",TRIM(K103&amp;"")&lt;&gt;"Desconocido",TRIM(K103&amp;"")&lt;&gt;"Sin confirmar",TRIM(K103&amp;"")&lt;&gt;"Por decidir",TRIM(K103&amp;"")&lt;&gt;"Por comprobar"),OR(H103="Sale",H103="Se queda"),IF(ISNUMBER(I103),AND(ABS(I103-ROUND(I103,2))&lt;0.00000001),FALSE),IF(ISNUMBER(J103),AND(ABS(J103-ROUND(J103,2))&lt;0.00000001),FALSE),NOT(OR(NOT(OR(H103="",H103="Sale",H103="Se queda",H103="Pendiente")),IF(LEN(TRIM(I103&amp;""))=0,FALSE,NOT(IF(ISNUMBER(I103),AND(ABS(I103-ROUND(I103,2))&lt;0.00000001),FALSE))),IF(LEN(TRIM(J103&amp;""))=0,FALSE,NOT(IF(ISNUMBER(J103),AND(ABS(J103-ROUND(J103,2))&lt;0.00000001),FALSE))),IF(AND(H103="Sale",ISNUMBER(J103)),J103&lt;&gt;0,FALSE)))),1,0),0)</f>
        <v>0</v>
      </c>
      <c r="P103" s="49">
        <f>IF(OR(ISERROR(C103),ISERROR(D103),ISERROR(E103),ISERROR(F103),ISERROR(G103),ISERROR(H103),ISERROR(I103),ISERROR(J103),ISERROR(K103)),2,IFERROR(IF(NOT(COUNTA(C103:K103)&gt;0),"",IF(OR(NOT(OR(H103="",H103="Sale",H103="Se queda",H103="Pendiente")),IF(LEN(TRIM(I103&amp;""))=0,FALSE,NOT(IF(ISNUMBER(I103),AND(ABS(I103-ROUND(I103,2))&lt;0.00000001),FALSE))),IF(LEN(TRIM(J103&amp;""))=0,FALSE,NOT(IF(ISNUMBER(J103),AND(ABS(J103-ROUND(J103,2))&lt;0.00000001),FALSE))),IF(AND(H103="Sale",ISNUMBER(J103)),J103&lt;&gt;0,FALSE)),2,IF(AND(O103=1,AND(AND(LEN(TRIM(F103&amp;""))&gt;0,TRIM(F103&amp;"")&lt;&gt;"Pendiente",TRIM(F103&amp;"")&lt;&gt;"Por confirmar",TRIM(F103&amp;"")&lt;&gt;"No consta",TRIM(F103&amp;"")&lt;&gt;"Desconocido",TRIM(F103&amp;"")&lt;&gt;"Sin confirmar",TRIM(F103&amp;"")&lt;&gt;"Por decidir",TRIM(F103&amp;"")&lt;&gt;"Por comprobar"),AND(LEN(TRIM(G103&amp;""))&gt;0,TRIM(G103&amp;"")&lt;&gt;"Pendiente",TRIM(G103&amp;"")&lt;&gt;"Por confirmar",TRIM(G103&amp;"")&lt;&gt;"No consta",TRIM(G103&amp;"")&lt;&gt;"Desconocido",TRIM(G103&amp;"")&lt;&gt;"Sin confirmar",TRIM(G103&amp;"")&lt;&gt;"Por decidir",TRIM(G103&amp;"")&lt;&gt;"Por comprobar"),TRIM(F103)&lt;&gt;"Pendiente",TRIM(G103)&lt;&gt;"Pendiente",TRIM(F103)&lt;&gt;"Por confirmar",TRIM(G103)&lt;&gt;"Por confirmar")),0,1))),2))</f>
      </c>
    </row>
    <row r="104" ht="70" customHeight="1">
      <c r="B104" s="39" t="n">
        <v>95</v>
      </c>
      <c r="C104" s="44"/>
      <c r="D104" s="44"/>
      <c r="E104" s="44"/>
      <c r="F104" s="44"/>
      <c r="G104" s="44"/>
      <c r="H104" s="45"/>
      <c r="I104" s="46"/>
      <c r="J104" s="46"/>
      <c r="K104" s="46"/>
      <c r="L104" s="47">
        <f>IFERROR(IF(O104=1,ROUND(J104-I104,2),""),"")</f>
      </c>
      <c r="M104" s="48">
        <f>IF(NOT(ISNUMBER(P104)),"",IF(P104=2,"ROJO",IF(P104=1,"ÁMBAR","VERDE")))</f>
      </c>
      <c r="N104" s="48">
        <f>IFERROR(IF(NOT(COUNTA(C104:K104)&gt;0),"",IF(OR(NOT(OR(H104="",H104="Sale",H104="Se queda",H104="Pendiente")),IF(LEN(TRIM(I104&amp;""))=0,FALSE,NOT(IF(ISNUMBER(I104),AND(ABS(I104-ROUND(I104,2))&lt;0.00000001),FALSE))),IF(LEN(TRIM(J104&amp;""))=0,FALSE,NOT(IF(ISNUMBER(J104),AND(ABS(J104-ROUND(J104,2))&lt;0.00000001),FALSE))),IF(AND(H104="Sale",ISNUMBER(J104)),J104&lt;&gt;0,FALSE)),"Revisamos opciones e importes; Sale exige después cero explícito. Los importes tienen dos decimales.",IF(O104=0,"Completamos antes, después, estado, importes y referencia. Lo desconocido no es cero.",IF(P104&gt;0,"La diferencia se conoce; falta concretar quién lo hace. Sigue pendiente en el total completo.","Alcance e importes registrados. Una salida no demuestra adjudicación a otro.")))),"Hay una entrada con error. Corregimos el dato antes de cerrar la comprobación.")</f>
      </c>
      <c r="O104" s="49" t="n">
        <f>IFERROR(IF(AND(AND(LEN(TRIM(C104&amp;""))&gt;0,TRIM(C104&amp;"")&lt;&gt;"Pendiente",TRIM(C104&amp;"")&lt;&gt;"Por confirmar",TRIM(C104&amp;"")&lt;&gt;"No consta",TRIM(C104&amp;"")&lt;&gt;"Desconocido",TRIM(C104&amp;"")&lt;&gt;"Sin confirmar",TRIM(C104&amp;"")&lt;&gt;"Por decidir",TRIM(C104&amp;"")&lt;&gt;"Por comprobar"),AND(LEN(TRIM(D104&amp;""))&gt;0,TRIM(D104&amp;"")&lt;&gt;"Pendiente",TRIM(D104&amp;"")&lt;&gt;"Por confirmar",TRIM(D104&amp;"")&lt;&gt;"No consta",TRIM(D104&amp;"")&lt;&gt;"Desconocido",TRIM(D104&amp;"")&lt;&gt;"Sin confirmar",TRIM(D104&amp;"")&lt;&gt;"Por decidir",TRIM(D104&amp;"")&lt;&gt;"Por comprobar"),AND(LEN(TRIM(E104&amp;""))&gt;0,TRIM(E104&amp;"")&lt;&gt;"Pendiente",TRIM(E104&amp;"")&lt;&gt;"Por confirmar",TRIM(E104&amp;"")&lt;&gt;"No consta",TRIM(E104&amp;"")&lt;&gt;"Desconocido",TRIM(E104&amp;"")&lt;&gt;"Sin confirmar",TRIM(E104&amp;"")&lt;&gt;"Por decidir",TRIM(E104&amp;"")&lt;&gt;"Por comprobar"),AND(LEN(TRIM(K104&amp;""))&gt;0,TRIM(K104&amp;"")&lt;&gt;"Pendiente",TRIM(K104&amp;"")&lt;&gt;"Por confirmar",TRIM(K104&amp;"")&lt;&gt;"No consta",TRIM(K104&amp;"")&lt;&gt;"Desconocido",TRIM(K104&amp;"")&lt;&gt;"Sin confirmar",TRIM(K104&amp;"")&lt;&gt;"Por decidir",TRIM(K104&amp;"")&lt;&gt;"Por comprobar"),OR(H104="Sale",H104="Se queda"),IF(ISNUMBER(I104),AND(ABS(I104-ROUND(I104,2))&lt;0.00000001),FALSE),IF(ISNUMBER(J104),AND(ABS(J104-ROUND(J104,2))&lt;0.00000001),FALSE),NOT(OR(NOT(OR(H104="",H104="Sale",H104="Se queda",H104="Pendiente")),IF(LEN(TRIM(I104&amp;""))=0,FALSE,NOT(IF(ISNUMBER(I104),AND(ABS(I104-ROUND(I104,2))&lt;0.00000001),FALSE))),IF(LEN(TRIM(J104&amp;""))=0,FALSE,NOT(IF(ISNUMBER(J104),AND(ABS(J104-ROUND(J104,2))&lt;0.00000001),FALSE))),IF(AND(H104="Sale",ISNUMBER(J104)),J104&lt;&gt;0,FALSE)))),1,0),0)</f>
        <v>0</v>
      </c>
      <c r="P104" s="49">
        <f>IF(OR(ISERROR(C104),ISERROR(D104),ISERROR(E104),ISERROR(F104),ISERROR(G104),ISERROR(H104),ISERROR(I104),ISERROR(J104),ISERROR(K104)),2,IFERROR(IF(NOT(COUNTA(C104:K104)&gt;0),"",IF(OR(NOT(OR(H104="",H104="Sale",H104="Se queda",H104="Pendiente")),IF(LEN(TRIM(I104&amp;""))=0,FALSE,NOT(IF(ISNUMBER(I104),AND(ABS(I104-ROUND(I104,2))&lt;0.00000001),FALSE))),IF(LEN(TRIM(J104&amp;""))=0,FALSE,NOT(IF(ISNUMBER(J104),AND(ABS(J104-ROUND(J104,2))&lt;0.00000001),FALSE))),IF(AND(H104="Sale",ISNUMBER(J104)),J104&lt;&gt;0,FALSE)),2,IF(AND(O104=1,AND(AND(LEN(TRIM(F104&amp;""))&gt;0,TRIM(F104&amp;"")&lt;&gt;"Pendiente",TRIM(F104&amp;"")&lt;&gt;"Por confirmar",TRIM(F104&amp;"")&lt;&gt;"No consta",TRIM(F104&amp;"")&lt;&gt;"Desconocido",TRIM(F104&amp;"")&lt;&gt;"Sin confirmar",TRIM(F104&amp;"")&lt;&gt;"Por decidir",TRIM(F104&amp;"")&lt;&gt;"Por comprobar"),AND(LEN(TRIM(G104&amp;""))&gt;0,TRIM(G104&amp;"")&lt;&gt;"Pendiente",TRIM(G104&amp;"")&lt;&gt;"Por confirmar",TRIM(G104&amp;"")&lt;&gt;"No consta",TRIM(G104&amp;"")&lt;&gt;"Desconocido",TRIM(G104&amp;"")&lt;&gt;"Sin confirmar",TRIM(G104&amp;"")&lt;&gt;"Por decidir",TRIM(G104&amp;"")&lt;&gt;"Por comprobar"),TRIM(F104)&lt;&gt;"Pendiente",TRIM(G104)&lt;&gt;"Pendiente",TRIM(F104)&lt;&gt;"Por confirmar",TRIM(G104)&lt;&gt;"Por confirmar")),0,1))),2))</f>
      </c>
    </row>
    <row r="105" ht="70" customHeight="1">
      <c r="B105" s="39" t="n">
        <v>96</v>
      </c>
      <c r="C105" s="44"/>
      <c r="D105" s="44"/>
      <c r="E105" s="44"/>
      <c r="F105" s="44"/>
      <c r="G105" s="44"/>
      <c r="H105" s="45"/>
      <c r="I105" s="46"/>
      <c r="J105" s="46"/>
      <c r="K105" s="46"/>
      <c r="L105" s="47">
        <f>IFERROR(IF(O105=1,ROUND(J105-I105,2),""),"")</f>
      </c>
      <c r="M105" s="48">
        <f>IF(NOT(ISNUMBER(P105)),"",IF(P105=2,"ROJO",IF(P105=1,"ÁMBAR","VERDE")))</f>
      </c>
      <c r="N105" s="48">
        <f>IFERROR(IF(NOT(COUNTA(C105:K105)&gt;0),"",IF(OR(NOT(OR(H105="",H105="Sale",H105="Se queda",H105="Pendiente")),IF(LEN(TRIM(I105&amp;""))=0,FALSE,NOT(IF(ISNUMBER(I105),AND(ABS(I105-ROUND(I105,2))&lt;0.00000001),FALSE))),IF(LEN(TRIM(J105&amp;""))=0,FALSE,NOT(IF(ISNUMBER(J105),AND(ABS(J105-ROUND(J105,2))&lt;0.00000001),FALSE))),IF(AND(H105="Sale",ISNUMBER(J105)),J105&lt;&gt;0,FALSE)),"Revisamos opciones e importes; Sale exige después cero explícito. Los importes tienen dos decimales.",IF(O105=0,"Completamos antes, después, estado, importes y referencia. Lo desconocido no es cero.",IF(P105&gt;0,"La diferencia se conoce; falta concretar quién lo hace. Sigue pendiente en el total completo.","Alcance e importes registrados. Una salida no demuestra adjudicación a otro.")))),"Hay una entrada con error. Corregimos el dato antes de cerrar la comprobación.")</f>
      </c>
      <c r="O105" s="49" t="n">
        <f>IFERROR(IF(AND(AND(LEN(TRIM(C105&amp;""))&gt;0,TRIM(C105&amp;"")&lt;&gt;"Pendiente",TRIM(C105&amp;"")&lt;&gt;"Por confirmar",TRIM(C105&amp;"")&lt;&gt;"No consta",TRIM(C105&amp;"")&lt;&gt;"Desconocido",TRIM(C105&amp;"")&lt;&gt;"Sin confirmar",TRIM(C105&amp;"")&lt;&gt;"Por decidir",TRIM(C105&amp;"")&lt;&gt;"Por comprobar"),AND(LEN(TRIM(D105&amp;""))&gt;0,TRIM(D105&amp;"")&lt;&gt;"Pendiente",TRIM(D105&amp;"")&lt;&gt;"Por confirmar",TRIM(D105&amp;"")&lt;&gt;"No consta",TRIM(D105&amp;"")&lt;&gt;"Desconocido",TRIM(D105&amp;"")&lt;&gt;"Sin confirmar",TRIM(D105&amp;"")&lt;&gt;"Por decidir",TRIM(D105&amp;"")&lt;&gt;"Por comprobar"),AND(LEN(TRIM(E105&amp;""))&gt;0,TRIM(E105&amp;"")&lt;&gt;"Pendiente",TRIM(E105&amp;"")&lt;&gt;"Por confirmar",TRIM(E105&amp;"")&lt;&gt;"No consta",TRIM(E105&amp;"")&lt;&gt;"Desconocido",TRIM(E105&amp;"")&lt;&gt;"Sin confirmar",TRIM(E105&amp;"")&lt;&gt;"Por decidir",TRIM(E105&amp;"")&lt;&gt;"Por comprobar"),AND(LEN(TRIM(K105&amp;""))&gt;0,TRIM(K105&amp;"")&lt;&gt;"Pendiente",TRIM(K105&amp;"")&lt;&gt;"Por confirmar",TRIM(K105&amp;"")&lt;&gt;"No consta",TRIM(K105&amp;"")&lt;&gt;"Desconocido",TRIM(K105&amp;"")&lt;&gt;"Sin confirmar",TRIM(K105&amp;"")&lt;&gt;"Por decidir",TRIM(K105&amp;"")&lt;&gt;"Por comprobar"),OR(H105="Sale",H105="Se queda"),IF(ISNUMBER(I105),AND(ABS(I105-ROUND(I105,2))&lt;0.00000001),FALSE),IF(ISNUMBER(J105),AND(ABS(J105-ROUND(J105,2))&lt;0.00000001),FALSE),NOT(OR(NOT(OR(H105="",H105="Sale",H105="Se queda",H105="Pendiente")),IF(LEN(TRIM(I105&amp;""))=0,FALSE,NOT(IF(ISNUMBER(I105),AND(ABS(I105-ROUND(I105,2))&lt;0.00000001),FALSE))),IF(LEN(TRIM(J105&amp;""))=0,FALSE,NOT(IF(ISNUMBER(J105),AND(ABS(J105-ROUND(J105,2))&lt;0.00000001),FALSE))),IF(AND(H105="Sale",ISNUMBER(J105)),J105&lt;&gt;0,FALSE)))),1,0),0)</f>
        <v>0</v>
      </c>
      <c r="P105" s="49">
        <f>IF(OR(ISERROR(C105),ISERROR(D105),ISERROR(E105),ISERROR(F105),ISERROR(G105),ISERROR(H105),ISERROR(I105),ISERROR(J105),ISERROR(K105)),2,IFERROR(IF(NOT(COUNTA(C105:K105)&gt;0),"",IF(OR(NOT(OR(H105="",H105="Sale",H105="Se queda",H105="Pendiente")),IF(LEN(TRIM(I105&amp;""))=0,FALSE,NOT(IF(ISNUMBER(I105),AND(ABS(I105-ROUND(I105,2))&lt;0.00000001),FALSE))),IF(LEN(TRIM(J105&amp;""))=0,FALSE,NOT(IF(ISNUMBER(J105),AND(ABS(J105-ROUND(J105,2))&lt;0.00000001),FALSE))),IF(AND(H105="Sale",ISNUMBER(J105)),J105&lt;&gt;0,FALSE)),2,IF(AND(O105=1,AND(AND(LEN(TRIM(F105&amp;""))&gt;0,TRIM(F105&amp;"")&lt;&gt;"Pendiente",TRIM(F105&amp;"")&lt;&gt;"Por confirmar",TRIM(F105&amp;"")&lt;&gt;"No consta",TRIM(F105&amp;"")&lt;&gt;"Desconocido",TRIM(F105&amp;"")&lt;&gt;"Sin confirmar",TRIM(F105&amp;"")&lt;&gt;"Por decidir",TRIM(F105&amp;"")&lt;&gt;"Por comprobar"),AND(LEN(TRIM(G105&amp;""))&gt;0,TRIM(G105&amp;"")&lt;&gt;"Pendiente",TRIM(G105&amp;"")&lt;&gt;"Por confirmar",TRIM(G105&amp;"")&lt;&gt;"No consta",TRIM(G105&amp;"")&lt;&gt;"Desconocido",TRIM(G105&amp;"")&lt;&gt;"Sin confirmar",TRIM(G105&amp;"")&lt;&gt;"Por decidir",TRIM(G105&amp;"")&lt;&gt;"Por comprobar"),TRIM(F105)&lt;&gt;"Pendiente",TRIM(G105)&lt;&gt;"Pendiente",TRIM(F105)&lt;&gt;"Por confirmar",TRIM(G105)&lt;&gt;"Por confirmar")),0,1))),2))</f>
      </c>
    </row>
    <row r="106" ht="70" customHeight="1">
      <c r="B106" s="39" t="n">
        <v>97</v>
      </c>
      <c r="C106" s="44"/>
      <c r="D106" s="44"/>
      <c r="E106" s="44"/>
      <c r="F106" s="44"/>
      <c r="G106" s="44"/>
      <c r="H106" s="45"/>
      <c r="I106" s="46"/>
      <c r="J106" s="46"/>
      <c r="K106" s="46"/>
      <c r="L106" s="47">
        <f>IFERROR(IF(O106=1,ROUND(J106-I106,2),""),"")</f>
      </c>
      <c r="M106" s="48">
        <f>IF(NOT(ISNUMBER(P106)),"",IF(P106=2,"ROJO",IF(P106=1,"ÁMBAR","VERDE")))</f>
      </c>
      <c r="N106" s="48">
        <f>IFERROR(IF(NOT(COUNTA(C106:K106)&gt;0),"",IF(OR(NOT(OR(H106="",H106="Sale",H106="Se queda",H106="Pendiente")),IF(LEN(TRIM(I106&amp;""))=0,FALSE,NOT(IF(ISNUMBER(I106),AND(ABS(I106-ROUND(I106,2))&lt;0.00000001),FALSE))),IF(LEN(TRIM(J106&amp;""))=0,FALSE,NOT(IF(ISNUMBER(J106),AND(ABS(J106-ROUND(J106,2))&lt;0.00000001),FALSE))),IF(AND(H106="Sale",ISNUMBER(J106)),J106&lt;&gt;0,FALSE)),"Revisamos opciones e importes; Sale exige después cero explícito. Los importes tienen dos decimales.",IF(O106=0,"Completamos antes, después, estado, importes y referencia. Lo desconocido no es cero.",IF(P106&gt;0,"La diferencia se conoce; falta concretar quién lo hace. Sigue pendiente en el total completo.","Alcance e importes registrados. Una salida no demuestra adjudicación a otro.")))),"Hay una entrada con error. Corregimos el dato antes de cerrar la comprobación.")</f>
      </c>
      <c r="O106" s="49" t="n">
        <f>IFERROR(IF(AND(AND(LEN(TRIM(C106&amp;""))&gt;0,TRIM(C106&amp;"")&lt;&gt;"Pendiente",TRIM(C106&amp;"")&lt;&gt;"Por confirmar",TRIM(C106&amp;"")&lt;&gt;"No consta",TRIM(C106&amp;"")&lt;&gt;"Desconocido",TRIM(C106&amp;"")&lt;&gt;"Sin confirmar",TRIM(C106&amp;"")&lt;&gt;"Por decidir",TRIM(C106&amp;"")&lt;&gt;"Por comprobar"),AND(LEN(TRIM(D106&amp;""))&gt;0,TRIM(D106&amp;"")&lt;&gt;"Pendiente",TRIM(D106&amp;"")&lt;&gt;"Por confirmar",TRIM(D106&amp;"")&lt;&gt;"No consta",TRIM(D106&amp;"")&lt;&gt;"Desconocido",TRIM(D106&amp;"")&lt;&gt;"Sin confirmar",TRIM(D106&amp;"")&lt;&gt;"Por decidir",TRIM(D106&amp;"")&lt;&gt;"Por comprobar"),AND(LEN(TRIM(E106&amp;""))&gt;0,TRIM(E106&amp;"")&lt;&gt;"Pendiente",TRIM(E106&amp;"")&lt;&gt;"Por confirmar",TRIM(E106&amp;"")&lt;&gt;"No consta",TRIM(E106&amp;"")&lt;&gt;"Desconocido",TRIM(E106&amp;"")&lt;&gt;"Sin confirmar",TRIM(E106&amp;"")&lt;&gt;"Por decidir",TRIM(E106&amp;"")&lt;&gt;"Por comprobar"),AND(LEN(TRIM(K106&amp;""))&gt;0,TRIM(K106&amp;"")&lt;&gt;"Pendiente",TRIM(K106&amp;"")&lt;&gt;"Por confirmar",TRIM(K106&amp;"")&lt;&gt;"No consta",TRIM(K106&amp;"")&lt;&gt;"Desconocido",TRIM(K106&amp;"")&lt;&gt;"Sin confirmar",TRIM(K106&amp;"")&lt;&gt;"Por decidir",TRIM(K106&amp;"")&lt;&gt;"Por comprobar"),OR(H106="Sale",H106="Se queda"),IF(ISNUMBER(I106),AND(ABS(I106-ROUND(I106,2))&lt;0.00000001),FALSE),IF(ISNUMBER(J106),AND(ABS(J106-ROUND(J106,2))&lt;0.00000001),FALSE),NOT(OR(NOT(OR(H106="",H106="Sale",H106="Se queda",H106="Pendiente")),IF(LEN(TRIM(I106&amp;""))=0,FALSE,NOT(IF(ISNUMBER(I106),AND(ABS(I106-ROUND(I106,2))&lt;0.00000001),FALSE))),IF(LEN(TRIM(J106&amp;""))=0,FALSE,NOT(IF(ISNUMBER(J106),AND(ABS(J106-ROUND(J106,2))&lt;0.00000001),FALSE))),IF(AND(H106="Sale",ISNUMBER(J106)),J106&lt;&gt;0,FALSE)))),1,0),0)</f>
        <v>0</v>
      </c>
      <c r="P106" s="49">
        <f>IF(OR(ISERROR(C106),ISERROR(D106),ISERROR(E106),ISERROR(F106),ISERROR(G106),ISERROR(H106),ISERROR(I106),ISERROR(J106),ISERROR(K106)),2,IFERROR(IF(NOT(COUNTA(C106:K106)&gt;0),"",IF(OR(NOT(OR(H106="",H106="Sale",H106="Se queda",H106="Pendiente")),IF(LEN(TRIM(I106&amp;""))=0,FALSE,NOT(IF(ISNUMBER(I106),AND(ABS(I106-ROUND(I106,2))&lt;0.00000001),FALSE))),IF(LEN(TRIM(J106&amp;""))=0,FALSE,NOT(IF(ISNUMBER(J106),AND(ABS(J106-ROUND(J106,2))&lt;0.00000001),FALSE))),IF(AND(H106="Sale",ISNUMBER(J106)),J106&lt;&gt;0,FALSE)),2,IF(AND(O106=1,AND(AND(LEN(TRIM(F106&amp;""))&gt;0,TRIM(F106&amp;"")&lt;&gt;"Pendiente",TRIM(F106&amp;"")&lt;&gt;"Por confirmar",TRIM(F106&amp;"")&lt;&gt;"No consta",TRIM(F106&amp;"")&lt;&gt;"Desconocido",TRIM(F106&amp;"")&lt;&gt;"Sin confirmar",TRIM(F106&amp;"")&lt;&gt;"Por decidir",TRIM(F106&amp;"")&lt;&gt;"Por comprobar"),AND(LEN(TRIM(G106&amp;""))&gt;0,TRIM(G106&amp;"")&lt;&gt;"Pendiente",TRIM(G106&amp;"")&lt;&gt;"Por confirmar",TRIM(G106&amp;"")&lt;&gt;"No consta",TRIM(G106&amp;"")&lt;&gt;"Desconocido",TRIM(G106&amp;"")&lt;&gt;"Sin confirmar",TRIM(G106&amp;"")&lt;&gt;"Por decidir",TRIM(G106&amp;"")&lt;&gt;"Por comprobar"),TRIM(F106)&lt;&gt;"Pendiente",TRIM(G106)&lt;&gt;"Pendiente",TRIM(F106)&lt;&gt;"Por confirmar",TRIM(G106)&lt;&gt;"Por confirmar")),0,1))),2))</f>
      </c>
    </row>
    <row r="107" ht="70" customHeight="1">
      <c r="B107" s="39" t="n">
        <v>98</v>
      </c>
      <c r="C107" s="44"/>
      <c r="D107" s="44"/>
      <c r="E107" s="44"/>
      <c r="F107" s="44"/>
      <c r="G107" s="44"/>
      <c r="H107" s="45"/>
      <c r="I107" s="46"/>
      <c r="J107" s="46"/>
      <c r="K107" s="46"/>
      <c r="L107" s="47">
        <f>IFERROR(IF(O107=1,ROUND(J107-I107,2),""),"")</f>
      </c>
      <c r="M107" s="48">
        <f>IF(NOT(ISNUMBER(P107)),"",IF(P107=2,"ROJO",IF(P107=1,"ÁMBAR","VERDE")))</f>
      </c>
      <c r="N107" s="48">
        <f>IFERROR(IF(NOT(COUNTA(C107:K107)&gt;0),"",IF(OR(NOT(OR(H107="",H107="Sale",H107="Se queda",H107="Pendiente")),IF(LEN(TRIM(I107&amp;""))=0,FALSE,NOT(IF(ISNUMBER(I107),AND(ABS(I107-ROUND(I107,2))&lt;0.00000001),FALSE))),IF(LEN(TRIM(J107&amp;""))=0,FALSE,NOT(IF(ISNUMBER(J107),AND(ABS(J107-ROUND(J107,2))&lt;0.00000001),FALSE))),IF(AND(H107="Sale",ISNUMBER(J107)),J107&lt;&gt;0,FALSE)),"Revisamos opciones e importes; Sale exige después cero explícito. Los importes tienen dos decimales.",IF(O107=0,"Completamos antes, después, estado, importes y referencia. Lo desconocido no es cero.",IF(P107&gt;0,"La diferencia se conoce; falta concretar quién lo hace. Sigue pendiente en el total completo.","Alcance e importes registrados. Una salida no demuestra adjudicación a otro.")))),"Hay una entrada con error. Corregimos el dato antes de cerrar la comprobación.")</f>
      </c>
      <c r="O107" s="49" t="n">
        <f>IFERROR(IF(AND(AND(LEN(TRIM(C107&amp;""))&gt;0,TRIM(C107&amp;"")&lt;&gt;"Pendiente",TRIM(C107&amp;"")&lt;&gt;"Por confirmar",TRIM(C107&amp;"")&lt;&gt;"No consta",TRIM(C107&amp;"")&lt;&gt;"Desconocido",TRIM(C107&amp;"")&lt;&gt;"Sin confirmar",TRIM(C107&amp;"")&lt;&gt;"Por decidir",TRIM(C107&amp;"")&lt;&gt;"Por comprobar"),AND(LEN(TRIM(D107&amp;""))&gt;0,TRIM(D107&amp;"")&lt;&gt;"Pendiente",TRIM(D107&amp;"")&lt;&gt;"Por confirmar",TRIM(D107&amp;"")&lt;&gt;"No consta",TRIM(D107&amp;"")&lt;&gt;"Desconocido",TRIM(D107&amp;"")&lt;&gt;"Sin confirmar",TRIM(D107&amp;"")&lt;&gt;"Por decidir",TRIM(D107&amp;"")&lt;&gt;"Por comprobar"),AND(LEN(TRIM(E107&amp;""))&gt;0,TRIM(E107&amp;"")&lt;&gt;"Pendiente",TRIM(E107&amp;"")&lt;&gt;"Por confirmar",TRIM(E107&amp;"")&lt;&gt;"No consta",TRIM(E107&amp;"")&lt;&gt;"Desconocido",TRIM(E107&amp;"")&lt;&gt;"Sin confirmar",TRIM(E107&amp;"")&lt;&gt;"Por decidir",TRIM(E107&amp;"")&lt;&gt;"Por comprobar"),AND(LEN(TRIM(K107&amp;""))&gt;0,TRIM(K107&amp;"")&lt;&gt;"Pendiente",TRIM(K107&amp;"")&lt;&gt;"Por confirmar",TRIM(K107&amp;"")&lt;&gt;"No consta",TRIM(K107&amp;"")&lt;&gt;"Desconocido",TRIM(K107&amp;"")&lt;&gt;"Sin confirmar",TRIM(K107&amp;"")&lt;&gt;"Por decidir",TRIM(K107&amp;"")&lt;&gt;"Por comprobar"),OR(H107="Sale",H107="Se queda"),IF(ISNUMBER(I107),AND(ABS(I107-ROUND(I107,2))&lt;0.00000001),FALSE),IF(ISNUMBER(J107),AND(ABS(J107-ROUND(J107,2))&lt;0.00000001),FALSE),NOT(OR(NOT(OR(H107="",H107="Sale",H107="Se queda",H107="Pendiente")),IF(LEN(TRIM(I107&amp;""))=0,FALSE,NOT(IF(ISNUMBER(I107),AND(ABS(I107-ROUND(I107,2))&lt;0.00000001),FALSE))),IF(LEN(TRIM(J107&amp;""))=0,FALSE,NOT(IF(ISNUMBER(J107),AND(ABS(J107-ROUND(J107,2))&lt;0.00000001),FALSE))),IF(AND(H107="Sale",ISNUMBER(J107)),J107&lt;&gt;0,FALSE)))),1,0),0)</f>
        <v>0</v>
      </c>
      <c r="P107" s="49">
        <f>IF(OR(ISERROR(C107),ISERROR(D107),ISERROR(E107),ISERROR(F107),ISERROR(G107),ISERROR(H107),ISERROR(I107),ISERROR(J107),ISERROR(K107)),2,IFERROR(IF(NOT(COUNTA(C107:K107)&gt;0),"",IF(OR(NOT(OR(H107="",H107="Sale",H107="Se queda",H107="Pendiente")),IF(LEN(TRIM(I107&amp;""))=0,FALSE,NOT(IF(ISNUMBER(I107),AND(ABS(I107-ROUND(I107,2))&lt;0.00000001),FALSE))),IF(LEN(TRIM(J107&amp;""))=0,FALSE,NOT(IF(ISNUMBER(J107),AND(ABS(J107-ROUND(J107,2))&lt;0.00000001),FALSE))),IF(AND(H107="Sale",ISNUMBER(J107)),J107&lt;&gt;0,FALSE)),2,IF(AND(O107=1,AND(AND(LEN(TRIM(F107&amp;""))&gt;0,TRIM(F107&amp;"")&lt;&gt;"Pendiente",TRIM(F107&amp;"")&lt;&gt;"Por confirmar",TRIM(F107&amp;"")&lt;&gt;"No consta",TRIM(F107&amp;"")&lt;&gt;"Desconocido",TRIM(F107&amp;"")&lt;&gt;"Sin confirmar",TRIM(F107&amp;"")&lt;&gt;"Por decidir",TRIM(F107&amp;"")&lt;&gt;"Por comprobar"),AND(LEN(TRIM(G107&amp;""))&gt;0,TRIM(G107&amp;"")&lt;&gt;"Pendiente",TRIM(G107&amp;"")&lt;&gt;"Por confirmar",TRIM(G107&amp;"")&lt;&gt;"No consta",TRIM(G107&amp;"")&lt;&gt;"Desconocido",TRIM(G107&amp;"")&lt;&gt;"Sin confirmar",TRIM(G107&amp;"")&lt;&gt;"Por decidir",TRIM(G107&amp;"")&lt;&gt;"Por comprobar"),TRIM(F107)&lt;&gt;"Pendiente",TRIM(G107)&lt;&gt;"Pendiente",TRIM(F107)&lt;&gt;"Por confirmar",TRIM(G107)&lt;&gt;"Por confirmar")),0,1))),2))</f>
      </c>
    </row>
    <row r="108" ht="70" customHeight="1">
      <c r="B108" s="39" t="n">
        <v>99</v>
      </c>
      <c r="C108" s="44"/>
      <c r="D108" s="44"/>
      <c r="E108" s="44"/>
      <c r="F108" s="44"/>
      <c r="G108" s="44"/>
      <c r="H108" s="45"/>
      <c r="I108" s="46"/>
      <c r="J108" s="46"/>
      <c r="K108" s="46"/>
      <c r="L108" s="47">
        <f>IFERROR(IF(O108=1,ROUND(J108-I108,2),""),"")</f>
      </c>
      <c r="M108" s="48">
        <f>IF(NOT(ISNUMBER(P108)),"",IF(P108=2,"ROJO",IF(P108=1,"ÁMBAR","VERDE")))</f>
      </c>
      <c r="N108" s="48">
        <f>IFERROR(IF(NOT(COUNTA(C108:K108)&gt;0),"",IF(OR(NOT(OR(H108="",H108="Sale",H108="Se queda",H108="Pendiente")),IF(LEN(TRIM(I108&amp;""))=0,FALSE,NOT(IF(ISNUMBER(I108),AND(ABS(I108-ROUND(I108,2))&lt;0.00000001),FALSE))),IF(LEN(TRIM(J108&amp;""))=0,FALSE,NOT(IF(ISNUMBER(J108),AND(ABS(J108-ROUND(J108,2))&lt;0.00000001),FALSE))),IF(AND(H108="Sale",ISNUMBER(J108)),J108&lt;&gt;0,FALSE)),"Revisamos opciones e importes; Sale exige después cero explícito. Los importes tienen dos decimales.",IF(O108=0,"Completamos antes, después, estado, importes y referencia. Lo desconocido no es cero.",IF(P108&gt;0,"La diferencia se conoce; falta concretar quién lo hace. Sigue pendiente en el total completo.","Alcance e importes registrados. Una salida no demuestra adjudicación a otro.")))),"Hay una entrada con error. Corregimos el dato antes de cerrar la comprobación.")</f>
      </c>
      <c r="O108" s="49" t="n">
        <f>IFERROR(IF(AND(AND(LEN(TRIM(C108&amp;""))&gt;0,TRIM(C108&amp;"")&lt;&gt;"Pendiente",TRIM(C108&amp;"")&lt;&gt;"Por confirmar",TRIM(C108&amp;"")&lt;&gt;"No consta",TRIM(C108&amp;"")&lt;&gt;"Desconocido",TRIM(C108&amp;"")&lt;&gt;"Sin confirmar",TRIM(C108&amp;"")&lt;&gt;"Por decidir",TRIM(C108&amp;"")&lt;&gt;"Por comprobar"),AND(LEN(TRIM(D108&amp;""))&gt;0,TRIM(D108&amp;"")&lt;&gt;"Pendiente",TRIM(D108&amp;"")&lt;&gt;"Por confirmar",TRIM(D108&amp;"")&lt;&gt;"No consta",TRIM(D108&amp;"")&lt;&gt;"Desconocido",TRIM(D108&amp;"")&lt;&gt;"Sin confirmar",TRIM(D108&amp;"")&lt;&gt;"Por decidir",TRIM(D108&amp;"")&lt;&gt;"Por comprobar"),AND(LEN(TRIM(E108&amp;""))&gt;0,TRIM(E108&amp;"")&lt;&gt;"Pendiente",TRIM(E108&amp;"")&lt;&gt;"Por confirmar",TRIM(E108&amp;"")&lt;&gt;"No consta",TRIM(E108&amp;"")&lt;&gt;"Desconocido",TRIM(E108&amp;"")&lt;&gt;"Sin confirmar",TRIM(E108&amp;"")&lt;&gt;"Por decidir",TRIM(E108&amp;"")&lt;&gt;"Por comprobar"),AND(LEN(TRIM(K108&amp;""))&gt;0,TRIM(K108&amp;"")&lt;&gt;"Pendiente",TRIM(K108&amp;"")&lt;&gt;"Por confirmar",TRIM(K108&amp;"")&lt;&gt;"No consta",TRIM(K108&amp;"")&lt;&gt;"Desconocido",TRIM(K108&amp;"")&lt;&gt;"Sin confirmar",TRIM(K108&amp;"")&lt;&gt;"Por decidir",TRIM(K108&amp;"")&lt;&gt;"Por comprobar"),OR(H108="Sale",H108="Se queda"),IF(ISNUMBER(I108),AND(ABS(I108-ROUND(I108,2))&lt;0.00000001),FALSE),IF(ISNUMBER(J108),AND(ABS(J108-ROUND(J108,2))&lt;0.00000001),FALSE),NOT(OR(NOT(OR(H108="",H108="Sale",H108="Se queda",H108="Pendiente")),IF(LEN(TRIM(I108&amp;""))=0,FALSE,NOT(IF(ISNUMBER(I108),AND(ABS(I108-ROUND(I108,2))&lt;0.00000001),FALSE))),IF(LEN(TRIM(J108&amp;""))=0,FALSE,NOT(IF(ISNUMBER(J108),AND(ABS(J108-ROUND(J108,2))&lt;0.00000001),FALSE))),IF(AND(H108="Sale",ISNUMBER(J108)),J108&lt;&gt;0,FALSE)))),1,0),0)</f>
        <v>0</v>
      </c>
      <c r="P108" s="49">
        <f>IF(OR(ISERROR(C108),ISERROR(D108),ISERROR(E108),ISERROR(F108),ISERROR(G108),ISERROR(H108),ISERROR(I108),ISERROR(J108),ISERROR(K108)),2,IFERROR(IF(NOT(COUNTA(C108:K108)&gt;0),"",IF(OR(NOT(OR(H108="",H108="Sale",H108="Se queda",H108="Pendiente")),IF(LEN(TRIM(I108&amp;""))=0,FALSE,NOT(IF(ISNUMBER(I108),AND(ABS(I108-ROUND(I108,2))&lt;0.00000001),FALSE))),IF(LEN(TRIM(J108&amp;""))=0,FALSE,NOT(IF(ISNUMBER(J108),AND(ABS(J108-ROUND(J108,2))&lt;0.00000001),FALSE))),IF(AND(H108="Sale",ISNUMBER(J108)),J108&lt;&gt;0,FALSE)),2,IF(AND(O108=1,AND(AND(LEN(TRIM(F108&amp;""))&gt;0,TRIM(F108&amp;"")&lt;&gt;"Pendiente",TRIM(F108&amp;"")&lt;&gt;"Por confirmar",TRIM(F108&amp;"")&lt;&gt;"No consta",TRIM(F108&amp;"")&lt;&gt;"Desconocido",TRIM(F108&amp;"")&lt;&gt;"Sin confirmar",TRIM(F108&amp;"")&lt;&gt;"Por decidir",TRIM(F108&amp;"")&lt;&gt;"Por comprobar"),AND(LEN(TRIM(G108&amp;""))&gt;0,TRIM(G108&amp;"")&lt;&gt;"Pendiente",TRIM(G108&amp;"")&lt;&gt;"Por confirmar",TRIM(G108&amp;"")&lt;&gt;"No consta",TRIM(G108&amp;"")&lt;&gt;"Desconocido",TRIM(G108&amp;"")&lt;&gt;"Sin confirmar",TRIM(G108&amp;"")&lt;&gt;"Por decidir",TRIM(G108&amp;"")&lt;&gt;"Por comprobar"),TRIM(F108)&lt;&gt;"Pendiente",TRIM(G108)&lt;&gt;"Pendiente",TRIM(F108)&lt;&gt;"Por confirmar",TRIM(G108)&lt;&gt;"Por confirmar")),0,1))),2))</f>
      </c>
    </row>
    <row r="109" ht="70" customHeight="1">
      <c r="B109" s="39" t="n">
        <v>100</v>
      </c>
      <c r="C109" s="44"/>
      <c r="D109" s="44"/>
      <c r="E109" s="44"/>
      <c r="F109" s="44"/>
      <c r="G109" s="44"/>
      <c r="H109" s="45"/>
      <c r="I109" s="46"/>
      <c r="J109" s="46"/>
      <c r="K109" s="46"/>
      <c r="L109" s="47">
        <f>IFERROR(IF(O109=1,ROUND(J109-I109,2),""),"")</f>
      </c>
      <c r="M109" s="48">
        <f>IF(NOT(ISNUMBER(P109)),"",IF(P109=2,"ROJO",IF(P109=1,"ÁMBAR","VERDE")))</f>
      </c>
      <c r="N109" s="48">
        <f>IFERROR(IF(NOT(COUNTA(C109:K109)&gt;0),"",IF(OR(NOT(OR(H109="",H109="Sale",H109="Se queda",H109="Pendiente")),IF(LEN(TRIM(I109&amp;""))=0,FALSE,NOT(IF(ISNUMBER(I109),AND(ABS(I109-ROUND(I109,2))&lt;0.00000001),FALSE))),IF(LEN(TRIM(J109&amp;""))=0,FALSE,NOT(IF(ISNUMBER(J109),AND(ABS(J109-ROUND(J109,2))&lt;0.00000001),FALSE))),IF(AND(H109="Sale",ISNUMBER(J109)),J109&lt;&gt;0,FALSE)),"Revisamos opciones e importes; Sale exige después cero explícito. Los importes tienen dos decimales.",IF(O109=0,"Completamos antes, después, estado, importes y referencia. Lo desconocido no es cero.",IF(P109&gt;0,"La diferencia se conoce; falta concretar quién lo hace. Sigue pendiente en el total completo.","Alcance e importes registrados. Una salida no demuestra adjudicación a otro.")))),"Hay una entrada con error. Corregimos el dato antes de cerrar la comprobación.")</f>
      </c>
      <c r="O109" s="49" t="n">
        <f>IFERROR(IF(AND(AND(LEN(TRIM(C109&amp;""))&gt;0,TRIM(C109&amp;"")&lt;&gt;"Pendiente",TRIM(C109&amp;"")&lt;&gt;"Por confirmar",TRIM(C109&amp;"")&lt;&gt;"No consta",TRIM(C109&amp;"")&lt;&gt;"Desconocido",TRIM(C109&amp;"")&lt;&gt;"Sin confirmar",TRIM(C109&amp;"")&lt;&gt;"Por decidir",TRIM(C109&amp;"")&lt;&gt;"Por comprobar"),AND(LEN(TRIM(D109&amp;""))&gt;0,TRIM(D109&amp;"")&lt;&gt;"Pendiente",TRIM(D109&amp;"")&lt;&gt;"Por confirmar",TRIM(D109&amp;"")&lt;&gt;"No consta",TRIM(D109&amp;"")&lt;&gt;"Desconocido",TRIM(D109&amp;"")&lt;&gt;"Sin confirmar",TRIM(D109&amp;"")&lt;&gt;"Por decidir",TRIM(D109&amp;"")&lt;&gt;"Por comprobar"),AND(LEN(TRIM(E109&amp;""))&gt;0,TRIM(E109&amp;"")&lt;&gt;"Pendiente",TRIM(E109&amp;"")&lt;&gt;"Por confirmar",TRIM(E109&amp;"")&lt;&gt;"No consta",TRIM(E109&amp;"")&lt;&gt;"Desconocido",TRIM(E109&amp;"")&lt;&gt;"Sin confirmar",TRIM(E109&amp;"")&lt;&gt;"Por decidir",TRIM(E109&amp;"")&lt;&gt;"Por comprobar"),AND(LEN(TRIM(K109&amp;""))&gt;0,TRIM(K109&amp;"")&lt;&gt;"Pendiente",TRIM(K109&amp;"")&lt;&gt;"Por confirmar",TRIM(K109&amp;"")&lt;&gt;"No consta",TRIM(K109&amp;"")&lt;&gt;"Desconocido",TRIM(K109&amp;"")&lt;&gt;"Sin confirmar",TRIM(K109&amp;"")&lt;&gt;"Por decidir",TRIM(K109&amp;"")&lt;&gt;"Por comprobar"),OR(H109="Sale",H109="Se queda"),IF(ISNUMBER(I109),AND(ABS(I109-ROUND(I109,2))&lt;0.00000001),FALSE),IF(ISNUMBER(J109),AND(ABS(J109-ROUND(J109,2))&lt;0.00000001),FALSE),NOT(OR(NOT(OR(H109="",H109="Sale",H109="Se queda",H109="Pendiente")),IF(LEN(TRIM(I109&amp;""))=0,FALSE,NOT(IF(ISNUMBER(I109),AND(ABS(I109-ROUND(I109,2))&lt;0.00000001),FALSE))),IF(LEN(TRIM(J109&amp;""))=0,FALSE,NOT(IF(ISNUMBER(J109),AND(ABS(J109-ROUND(J109,2))&lt;0.00000001),FALSE))),IF(AND(H109="Sale",ISNUMBER(J109)),J109&lt;&gt;0,FALSE)))),1,0),0)</f>
        <v>0</v>
      </c>
      <c r="P109" s="49">
        <f>IF(OR(ISERROR(C109),ISERROR(D109),ISERROR(E109),ISERROR(F109),ISERROR(G109),ISERROR(H109),ISERROR(I109),ISERROR(J109),ISERROR(K109)),2,IFERROR(IF(NOT(COUNTA(C109:K109)&gt;0),"",IF(OR(NOT(OR(H109="",H109="Sale",H109="Se queda",H109="Pendiente")),IF(LEN(TRIM(I109&amp;""))=0,FALSE,NOT(IF(ISNUMBER(I109),AND(ABS(I109-ROUND(I109,2))&lt;0.00000001),FALSE))),IF(LEN(TRIM(J109&amp;""))=0,FALSE,NOT(IF(ISNUMBER(J109),AND(ABS(J109-ROUND(J109,2))&lt;0.00000001),FALSE))),IF(AND(H109="Sale",ISNUMBER(J109)),J109&lt;&gt;0,FALSE)),2,IF(AND(O109=1,AND(AND(LEN(TRIM(F109&amp;""))&gt;0,TRIM(F109&amp;"")&lt;&gt;"Pendiente",TRIM(F109&amp;"")&lt;&gt;"Por confirmar",TRIM(F109&amp;"")&lt;&gt;"No consta",TRIM(F109&amp;"")&lt;&gt;"Desconocido",TRIM(F109&amp;"")&lt;&gt;"Sin confirmar",TRIM(F109&amp;"")&lt;&gt;"Por decidir",TRIM(F109&amp;"")&lt;&gt;"Por comprobar"),AND(LEN(TRIM(G109&amp;""))&gt;0,TRIM(G109&amp;"")&lt;&gt;"Pendiente",TRIM(G109&amp;"")&lt;&gt;"Por confirmar",TRIM(G109&amp;"")&lt;&gt;"No consta",TRIM(G109&amp;"")&lt;&gt;"Desconocido",TRIM(G109&amp;"")&lt;&gt;"Sin confirmar",TRIM(G109&amp;"")&lt;&gt;"Por decidir",TRIM(G109&amp;"")&lt;&gt;"Por comprobar"),TRIM(F109)&lt;&gt;"Pendiente",TRIM(G109)&lt;&gt;"Pendiente",TRIM(F109)&lt;&gt;"Por confirmar",TRIM(G109)&lt;&gt;"Por confirmar")),0,1))),2))</f>
      </c>
    </row>
    <row r="110" ht="23" customHeight="1">
      <c r="B110" s="33"/>
      <c r="C110" s="33"/>
      <c r="D110" s="33"/>
      <c r="E110" s="33"/>
      <c r="F110" s="33"/>
      <c r="G110" s="33"/>
      <c r="H110" s="33"/>
      <c r="I110" s="33"/>
      <c r="J110" s="33"/>
      <c r="K110" s="33"/>
      <c r="L110" s="33"/>
      <c r="M110" s="33"/>
      <c r="N110" s="33"/>
    </row>
    <row r="111" ht="23" customHeight="1">
      <c r="B111" s="33"/>
      <c r="C111" s="33"/>
      <c r="D111" s="33"/>
      <c r="E111" s="33"/>
      <c r="F111" s="33"/>
      <c r="G111" s="33"/>
      <c r="H111" s="33"/>
      <c r="I111" s="33"/>
      <c r="J111" s="33"/>
      <c r="K111" s="33"/>
      <c r="L111" s="33"/>
      <c r="M111" s="33"/>
      <c r="N111" s="33"/>
    </row>
    <row r="112" ht="23" customHeight="1">
      <c r="B112" s="36" t="str">
        <v>Si trasladamos un cambio de MATERIAL CLIENTE a esta hoja, lo anotamos una sola vez. Las hojas no se suman automáticamente. Registramos decisiones operativas; no generamos documentos de aprobación.</v>
      </c>
      <c r="C112" s="36"/>
      <c r="D112" s="36"/>
      <c r="E112" s="36"/>
      <c r="F112" s="36"/>
      <c r="G112" s="36"/>
      <c r="H112" s="36"/>
      <c r="I112" s="36"/>
      <c r="J112" s="36"/>
      <c r="K112" s="36"/>
      <c r="L112" s="36"/>
      <c r="M112" s="36"/>
      <c r="N112" s="36"/>
    </row>
    <row r="113" ht="23" customHeight="1">
      <c r="B113" s="36"/>
      <c r="C113" s="36"/>
      <c r="D113" s="36"/>
      <c r="E113" s="36"/>
      <c r="F113" s="36"/>
      <c r="G113" s="36"/>
      <c r="H113" s="36"/>
      <c r="I113" s="36"/>
      <c r="J113" s="36"/>
      <c r="K113" s="36"/>
      <c r="L113" s="36"/>
      <c r="M113" s="36"/>
      <c r="N113" s="36"/>
    </row>
    <row r="114" ht="25" customHeight="1">
      <c r="B114" s="36" t="str">
        <v>Cuitó Digital · cuitodigital.com</v>
      </c>
      <c r="C114" s="36"/>
      <c r="D114" s="36"/>
      <c r="E114" s="36"/>
      <c r="F114" s="36"/>
      <c r="G114" s="36"/>
      <c r="H114" s="36"/>
      <c r="I114" s="36"/>
      <c r="J114" s="36"/>
      <c r="K114" s="36"/>
      <c r="L114" s="36"/>
      <c r="M114" s="36"/>
      <c r="N114" s="36"/>
    </row>
  </sheetData>
  <sheetProtection sheet="1" objects="1" scenarios="1" formatCells="1" formatColumns="0" formatRows="0" insertColumns="1" insertRows="1" deleteColumns="1" deleteRows="1" sort="1" autoFilter="1" selectLockedCells="0" selectUnlockedCells="0"/>
  <mergeCells>
    <mergeCell ref="B2:M3"/>
    <mergeCell ref="B5:N5"/>
    <mergeCell ref="B6:D6"/>
    <mergeCell ref="F6:H6"/>
    <mergeCell ref="J6:K6"/>
    <mergeCell ref="L6:N6"/>
    <mergeCell ref="B112:N113"/>
    <mergeCell ref="B114:N114"/>
  </mergeCells>
  <conditionalFormatting sqref="M10:M109">
    <cfRule type="expression" dxfId="0" priority="1">
      <formula>AND(ISNUMBER($P10),$P10=0)</formula>
    </cfRule>
    <cfRule type="expression" dxfId="1" priority="2">
      <formula>AND(ISNUMBER($P10),$P10=1)</formula>
    </cfRule>
    <cfRule type="expression" dxfId="2" priority="3">
      <formula>AND(ISNUMBER($P10),$P10=2)</formula>
    </cfRule>
  </conditionalFormatting>
  <dataValidations count="1">
    <dataValidation type="list" sqref="H10:H109" showErrorMessage="1" errorStyle="stop" allowBlank="1" errorTitle="Revisamos el dato" error="Elegimos una opción válida. Un dato pendiente no es cero.">
      <formula1>"Sale,Se queda,Pendiente"</formula1>
    </dataValidation>
  </dataValidations>
  <pageMargins left=".25" right=".25" top=".35" bottom=".35" header=".15" footer=".15"/>
  <pageSetup paperSize="9" orientation="landscape" fitToWidth="1" fitToHeight="0"/>
  <headerFooter>
    <oddFooter>&amp;LCuitó Digital · cuitodigital.com&amp;R&amp;P</oddFooter>
  </headerFooter>
  <drawing r:id="R82dadff30eb14fe6"/>
</worksheet>
</file>

<file path=xl/worksheets/sheet2.xml><?xml version="1.0" encoding="utf-8"?>
<worksheet xmlns="http://schemas.openxmlformats.org/spreadsheetml/2006/main" xmlns:r="http://schemas.openxmlformats.org/officeDocument/2006/relationships">
  <sheetPr>
    <pageSetUpPr fitToPage="1"/>
  </sheetPr>
  <sheetViews>
    <sheetView showGridLines="0" workbookViewId="0" zoomScale="80"/>
  </sheetViews>
  <sheetFormatPr defaultRowHeight="15"/>
  <cols>
    <col min="1" max="1" width="3" hidden="0" customWidth="1"/>
    <col min="2" max="2" width="29" hidden="0" customWidth="1"/>
    <col min="3" max="3" width="23" hidden="0" customWidth="1"/>
    <col min="4" max="4" width="19" hidden="0" customWidth="1"/>
    <col min="5" max="5" width="24" hidden="0" customWidth="1"/>
    <col min="6" max="6" width="26" hidden="0" customWidth="1"/>
    <col min="7" max="7" width="23" hidden="0" customWidth="1"/>
    <col min="8" max="8" width="23" hidden="0" customWidth="1"/>
    <col min="9" max="9" width="24" hidden="0" customWidth="1"/>
    <col min="10" max="10" width="23" hidden="0" customWidth="1"/>
    <col min="11" max="11" width="17" hidden="0" customWidth="1"/>
    <col min="12" max="12" width="42" hidden="0" customWidth="1"/>
    <col min="13" max="13" hidden="1"/>
  </cols>
  <sheetData>
    <row r="1" ht="23" customHeight="1">
      <c r="B1" s="33"/>
      <c r="C1" s="33"/>
      <c r="D1" s="33"/>
      <c r="E1" s="33"/>
      <c r="F1" s="33"/>
      <c r="G1" s="33"/>
      <c r="H1" s="33"/>
      <c r="I1" s="33"/>
      <c r="J1" s="33"/>
      <c r="K1" s="33"/>
      <c r="L1" s="33"/>
    </row>
    <row r="2" ht="25" customHeight="1">
      <c r="B2" s="34" t="str">
        <v>La baldosa la pone el cliente: qué descontamos</v>
      </c>
      <c r="C2" s="34"/>
      <c r="D2" s="34"/>
      <c r="E2" s="34"/>
      <c r="F2" s="34"/>
      <c r="G2" s="34"/>
      <c r="H2" s="34"/>
      <c r="I2" s="34"/>
      <c r="J2" s="34"/>
      <c r="K2" s="34"/>
      <c r="L2" s="33"/>
    </row>
    <row r="3" ht="25" customHeight="1">
      <c r="B3" s="34"/>
      <c r="C3" s="34"/>
      <c r="D3" s="34"/>
      <c r="E3" s="34"/>
      <c r="F3" s="34"/>
      <c r="G3" s="34"/>
      <c r="H3" s="34"/>
      <c r="I3" s="34"/>
      <c r="J3" s="34"/>
      <c r="K3" s="34"/>
      <c r="L3" s="33"/>
    </row>
    <row r="4" ht="23" customHeight="1">
      <c r="B4" s="35"/>
      <c r="C4" s="35"/>
      <c r="D4" s="35"/>
      <c r="E4" s="35"/>
      <c r="F4" s="35"/>
      <c r="G4" s="35"/>
      <c r="H4" s="35"/>
      <c r="I4" s="35"/>
      <c r="J4" s="35"/>
      <c r="K4" s="35"/>
      <c r="L4" s="35"/>
    </row>
    <row r="5" ht="29" customHeight="1">
      <c r="B5" s="36" t="str">
        <v>Trabajamos una partida por copia, con sus valores unitarios sin IVA por m² y el mismo criterio que el precio original. No descontamos el precio entero ni una factura de compra que no corresponda a ese precio.</v>
      </c>
      <c r="C5" s="36"/>
      <c r="D5" s="36"/>
      <c r="E5" s="36"/>
      <c r="F5" s="36"/>
      <c r="G5" s="36"/>
      <c r="H5" s="36"/>
      <c r="I5" s="36"/>
      <c r="J5" s="36"/>
      <c r="K5" s="36"/>
      <c r="L5" s="36"/>
    </row>
    <row r="6" ht="27" customHeight="1">
      <c r="B6" s="48" t="str">
        <v>Cantidad de la partida · m²</v>
      </c>
      <c r="C6" s="48"/>
      <c r="D6" s="48"/>
      <c r="E6" s="50" t="n">
        <v>300</v>
      </c>
      <c r="F6" s="39" t="str">
        <v>¿Cantidad confirmada?</v>
      </c>
      <c r="G6" s="39"/>
      <c r="H6" s="39"/>
      <c r="I6" s="51" t="str">
        <v>No</v>
      </c>
      <c r="J6" s="33"/>
      <c r="K6" s="33"/>
      <c r="L6" s="33"/>
      <c r="M6" s="49" t="n">
        <f>IFERROR(IF(AND(IF(ISNUMBER(E6),E6&gt;0,FALSE),I6="Sí"),1,0),0)</f>
        <v>0</v>
      </c>
    </row>
    <row r="7" ht="23" customHeight="1">
      <c r="B7" s="33"/>
      <c r="C7" s="33"/>
      <c r="D7" s="33"/>
      <c r="E7" s="33"/>
      <c r="F7" s="33"/>
      <c r="G7" s="33"/>
      <c r="H7" s="33"/>
      <c r="I7" s="33"/>
      <c r="J7" s="33"/>
      <c r="K7" s="33"/>
      <c r="L7" s="33"/>
    </row>
    <row r="8" ht="27" customHeight="1">
      <c r="B8" s="48" t="str">
        <v>Precio original incluido · €/m²</v>
      </c>
      <c r="C8" s="48"/>
      <c r="D8" s="48"/>
      <c r="E8" s="52"/>
      <c r="F8" s="39" t="str">
        <v>¿La baldosa estaba incluida?</v>
      </c>
      <c r="G8" s="39"/>
      <c r="H8" s="39"/>
      <c r="I8" s="51" t="str">
        <v>No</v>
      </c>
      <c r="J8" s="33"/>
      <c r="K8" s="33"/>
      <c r="L8" s="33"/>
      <c r="M8" s="49" t="n">
        <f>IFERROR(IF(IF(ISNUMBER(E8),AND(E8&gt;=0,ABS(E8-ROUND(E8,4))&lt;0.00000001),FALSE),1,0),0)</f>
        <v>0</v>
      </c>
    </row>
    <row r="9" ht="23" customHeight="1">
      <c r="B9" s="33"/>
      <c r="C9" s="33"/>
      <c r="D9" s="33"/>
      <c r="E9" s="33"/>
      <c r="F9" s="33"/>
      <c r="G9" s="33"/>
      <c r="H9" s="33"/>
      <c r="I9" s="33"/>
      <c r="J9" s="33"/>
      <c r="K9" s="33"/>
      <c r="L9" s="33"/>
    </row>
    <row r="10" ht="25" customHeight="1">
      <c r="B10" s="48" t="str">
        <v>¿Desglose con el mismo criterio?</v>
      </c>
      <c r="C10" s="48"/>
      <c r="D10" s="48"/>
      <c r="E10" s="51"/>
      <c r="F10" s="39" t="str">
        <v>Documento original y medida</v>
      </c>
      <c r="G10" s="39"/>
      <c r="H10" s="39"/>
      <c r="I10" s="44" t="str">
        <v>Ejemplo · el documento ya excluye la baldosa y conserva colocación y consumibles</v>
      </c>
      <c r="J10" s="44"/>
      <c r="K10" s="44"/>
      <c r="L10" s="44"/>
    </row>
    <row r="11" ht="25" customHeight="1">
      <c r="B11" s="33"/>
      <c r="C11" s="33"/>
      <c r="D11" s="33"/>
      <c r="E11" s="33"/>
      <c r="F11" s="39"/>
      <c r="G11" s="39"/>
      <c r="H11" s="39"/>
      <c r="I11" s="44"/>
      <c r="J11" s="44"/>
      <c r="K11" s="44"/>
      <c r="L11" s="44"/>
    </row>
    <row r="12" ht="27" customHeight="1">
      <c r="B12" s="37" t="str">
        <v>Total original · €</v>
      </c>
      <c r="C12" s="37"/>
      <c r="D12" s="37"/>
      <c r="E12" s="38">
        <f>IFERROR(IF(AND(M6=1,M8=1,AND(LEN(TRIM(I10&amp;""))&gt;0,TRIM(I10&amp;"")&lt;&gt;"Pendiente",TRIM(I10&amp;"")&lt;&gt;"Por confirmar",TRIM(I10&amp;"")&lt;&gt;"No consta",TRIM(I10&amp;"")&lt;&gt;"Desconocido",TRIM(I10&amp;"")&lt;&gt;"Sin confirmar",TRIM(I10&amp;"")&lt;&gt;"Por decidir",TRIM(I10&amp;"")&lt;&gt;"Por comprobar")),ROUND(E6*E8,2),""),"")</f>
      </c>
      <c r="F12" s="41" t="str">
        <v>Desglose completo · €/m²</v>
      </c>
      <c r="G12" s="41"/>
      <c r="H12" s="41"/>
      <c r="I12" s="53">
        <f>IFERROR(IF(AND(COUNTIFS($M$21:$M$30,"&gt;0")=0,COUNT($M$21:$M$30)&gt;=5),SUM(C21:C30),""),"")</f>
      </c>
      <c r="J12" s="33"/>
      <c r="K12" s="33"/>
      <c r="L12" s="33"/>
    </row>
    <row r="13" ht="23" customHeight="1">
      <c r="B13" s="33"/>
      <c r="C13" s="33"/>
      <c r="D13" s="33"/>
      <c r="E13" s="33"/>
      <c r="F13" s="33"/>
      <c r="G13" s="33"/>
      <c r="H13" s="33"/>
      <c r="I13" s="33"/>
      <c r="J13" s="33"/>
      <c r="K13" s="33"/>
      <c r="L13" s="33"/>
    </row>
    <row r="14" ht="27" customHeight="1">
      <c r="B14" s="37" t="str">
        <v>Descuento unitario · €/m²</v>
      </c>
      <c r="C14" s="37"/>
      <c r="D14" s="37"/>
      <c r="E14" s="53" t="n">
        <f>IFERROR(IF(AND(I8="No",AND(LEN(TRIM(I10&amp;""))&gt;0,TRIM(I10&amp;"")&lt;&gt;"Pendiente",TRIM(I10&amp;"")&lt;&gt;"Por confirmar",TRIM(I10&amp;"")&lt;&gt;"No consta",TRIM(I10&amp;"")&lt;&gt;"Desconocido",TRIM(I10&amp;"")&lt;&gt;"Sin confirmar",TRIM(I10&amp;"")&lt;&gt;"Por decidir",TRIM(I10&amp;"")&lt;&gt;"Por comprobar"),OR(LEN(TRIM(D21&amp;""))=0,D21="No"),OR(LEN(TRIM(E21&amp;""))=0,E21="No"),OR(LEN(TRIM(C21&amp;""))=0,IF(ISNUMBER(C21),C21=0,FALSE))),0,IF(AND(I8="Sí",AND(LEN(TRIM(I10&amp;""))&gt;0,TRIM(I10&amp;"")&lt;&gt;"Pendiente",TRIM(I10&amp;"")&lt;&gt;"Por confirmar",TRIM(I10&amp;"")&lt;&gt;"No consta",TRIM(I10&amp;"")&lt;&gt;"Desconocido",TRIM(I10&amp;"")&lt;&gt;"Sin confirmar",TRIM(I10&amp;"")&lt;&gt;"Por decidir",TRIM(I10&amp;"")&lt;&gt;"Por comprobar"),E10="Sí",M8=1,ISNUMBER(I12),IF(ISNUMBER(E34),ABS(E34)&lt;0.00000001,FALSE),D21="Sí",E21="No",F21="Cliente",IF(ISNUMBER(C21),AND(C21&gt;=0,ABS(C21-ROUND(C21,4))&lt;0.00000001),FALSE),IF(ISNUMBER(C21),C21&lt;=E8,FALSE)),C21,"")),"")</f>
        <v>0</v>
      </c>
      <c r="F14" s="41" t="str">
        <v>Descuento total · €</v>
      </c>
      <c r="G14" s="41"/>
      <c r="H14" s="41"/>
      <c r="I14" s="38">
        <f>IFERROR(IF(AND(M6=1,ISNUMBER(E14)),ROUND(E6*E14,2),""),"")</f>
      </c>
      <c r="J14" s="33"/>
      <c r="K14" s="33"/>
      <c r="L14" s="33"/>
    </row>
    <row r="15" ht="23" customHeight="1">
      <c r="B15" s="33"/>
      <c r="C15" s="33"/>
      <c r="D15" s="33"/>
      <c r="E15" s="33"/>
      <c r="F15" s="33"/>
      <c r="G15" s="33"/>
      <c r="H15" s="33"/>
      <c r="I15" s="33"/>
      <c r="J15" s="33"/>
      <c r="K15" s="33"/>
      <c r="L15" s="33"/>
    </row>
    <row r="16" ht="27" customHeight="1">
      <c r="B16" s="37" t="str">
        <v>Precio que permanece · €/m²</v>
      </c>
      <c r="C16" s="37"/>
      <c r="D16" s="37"/>
      <c r="E16" s="53">
        <f>IFERROR(IF(AND(M8=1,ISNUMBER(E14),COUNTIFS($M$21:$M$30,2)=0),IF(E14&lt;=E8,E8-E14,""),""),"")</f>
      </c>
      <c r="F16" s="41" t="str">
        <v>Total tras el cambio · €</v>
      </c>
      <c r="G16" s="41"/>
      <c r="H16" s="41"/>
      <c r="I16" s="38">
        <f>IFERROR(IF(AND(ISNUMBER(E12),ISNUMBER(I14),ISNUMBER(E16)),ROUND(E12-I14,2),""),"")</f>
      </c>
      <c r="J16" s="33"/>
      <c r="K16" s="33"/>
      <c r="L16" s="33"/>
    </row>
    <row r="17" ht="23" customHeight="1">
      <c r="B17" s="33"/>
      <c r="C17" s="33"/>
      <c r="D17" s="33"/>
      <c r="E17" s="33"/>
      <c r="F17" s="33"/>
      <c r="G17" s="33"/>
      <c r="H17" s="33"/>
      <c r="I17" s="33"/>
      <c r="J17" s="33"/>
      <c r="K17" s="33"/>
      <c r="L17" s="33"/>
    </row>
    <row r="18" ht="25" customHeight="1">
      <c r="B18" s="37" t="str">
        <f>IFERROR(IF(NOT(ISNUMBER(M18)),"Completamos los datos de una partida para estudiar solo el aporte de la baldosa.",IF(M18=2,"Revisamos los datos y los cambios marcados. No retiramos trabajos o consumibles por el mero aporte de la baldosa.",IF(AND(I8="No",ISNUMBER(E14)),"La baldosa ya estaba excluida: descuento unitario adicional cero. Los totales requieren cantidad confirmada y precio original.",IF(M18=0,"Descontamos solo la baldosa acreditada. Colocación, consumibles y soporte permanecen según el desglose.","Faltan medida confirmada, valor incluido, desglose compatible o referencias. Un máximo orientativo no acredita un descuento.")))),"Hay una entrada con error. Corregimos el dato antes de cerrar la comprobación.")</f>
        <v>La baldosa ya estaba excluida: descuento unitario adicional cero. Los totales requieren cantidad confirmada y precio original.</v>
      </c>
      <c r="C18" s="37"/>
      <c r="D18" s="37"/>
      <c r="E18" s="37"/>
      <c r="F18" s="37"/>
      <c r="G18" s="37"/>
      <c r="H18" s="37"/>
      <c r="I18" s="37"/>
      <c r="J18" s="37"/>
      <c r="K18" s="37"/>
      <c r="L18" s="37"/>
      <c r="M18" s="49" t="n">
        <f>IF(OR(ISERROR(E6),ISERROR(E8),ISERROR(E10),ISERROR(I6),ISERROR(I8),ISERROR(I10)),2,IFERROR(IF(COUNTA(E6,E8,E10,I6,I8,I10,C21:H30)=0,"",IF(OR(IF(LEN(TRIM(E6&amp;""))=0,FALSE,NOT(IF(ISNUMBER(E6),E6&gt;0,FALSE))),IF(LEN(TRIM(E8&amp;""))=0,FALSE,NOT(IF(ISNUMBER(E8),AND(E8&gt;=0,ABS(E8-ROUND(E8,4))&lt;0.00000001),FALSE))),NOT(OR(LEN(TRIM(I6&amp;""))=0,I6="Sí",I6="No",I6="Por confirmar")),NOT(OR(LEN(TRIM(I8&amp;""))=0,I8="Sí",I8="No",I8="Por confirmar")),NOT(OR(LEN(TRIM(E10&amp;""))=0,E10="Sí",E10="No",E10="Por confirmar")),COUNTIFS($M$21:$M$30,2)&gt;0),2,IF(AND(ISNUMBER(E14),ISNUMBER(I14),ISNUMBER(I16)),0,1))),2))</f>
        <v>1</v>
      </c>
    </row>
    <row r="19" ht="25" customHeight="1">
      <c r="B19" s="37"/>
      <c r="C19" s="37"/>
      <c r="D19" s="37"/>
      <c r="E19" s="37"/>
      <c r="F19" s="37"/>
      <c r="G19" s="37"/>
      <c r="H19" s="37"/>
      <c r="I19" s="37"/>
      <c r="J19" s="37"/>
      <c r="K19" s="37"/>
      <c r="L19" s="37"/>
    </row>
    <row r="20" ht="42" customHeight="1">
      <c r="B20" s="43" t="str">
        <v>Componente</v>
      </c>
      <c r="C20" s="43" t="str">
        <v>Valor incluido · €/m²</v>
      </c>
      <c r="D20" s="43" t="str">
        <v>Antes: incluido</v>
      </c>
      <c r="E20" s="43" t="str">
        <v>Después: permanece</v>
      </c>
      <c r="F20" s="43" t="str">
        <v>Quién lo aporta o ejecuta</v>
      </c>
      <c r="G20" s="43" t="str">
        <v>Documento y referencia</v>
      </c>
      <c r="H20" s="43" t="str"/>
      <c r="I20" s="43" t="str">
        <v>Descontable · €/m²</v>
      </c>
      <c r="J20" s="43" t="str">
        <v>Permanece · €/m²</v>
      </c>
      <c r="K20" s="43" t="str">
        <v>Estado</v>
      </c>
      <c r="L20" s="43" t="str">
        <v>Qué falta</v>
      </c>
    </row>
    <row r="21" ht="68" customHeight="1">
      <c r="B21" s="48" t="str">
        <v>Baldosa</v>
      </c>
      <c r="C21" s="54" t="n">
        <v>0</v>
      </c>
      <c r="D21" s="44" t="str">
        <v>No</v>
      </c>
      <c r="E21" s="44" t="str">
        <v>No</v>
      </c>
      <c r="F21" s="44" t="str">
        <v>Cliente</v>
      </c>
      <c r="G21" s="44" t="str">
        <v>Ejemplo · baldosa ya excluida del precio</v>
      </c>
      <c r="H21" s="44"/>
      <c r="I21" s="55" t="n">
        <f>IF(AND(ISNUMBER(M21),M21=0),IF(AND(D21="Sí",E21="No"),C21,0),"")</f>
        <v>0</v>
      </c>
      <c r="J21" s="55" t="n">
        <f>IF(AND(ISNUMBER(M21),M21=0),IF(E21="Sí",C21,0),"")</f>
        <v>0</v>
      </c>
      <c r="K21" s="48" t="str">
        <f>IF(NOT(ISNUMBER(M21)),"",IF(M21=2,"ROJO",IF(M21=1,"ÁMBAR","VERDE")))</f>
        <v>VERDE</v>
      </c>
      <c r="L21" s="48" t="str">
        <f>IFERROR(IF(NOT(TRUE),"",IF(OR(NOT(AND(OR(D21="",D21="Sí",D21="No",D21="Por confirmar"),OR(E21="",E21="Sí",E21="No",E21="Por confirmar"))),NOT(OR(F21="",F21="Nuestro equipo",F21="Cliente",F21="Otro industrial",F21="No aplica",F21="Por confirmar")),IF(LEN(TRIM(C21&amp;""))=0,FALSE,NOT(IF(ISNUMBER(C21),AND(C21&gt;=0,ABS(C21-ROUND(C21,4))&lt;0.00000001),FALSE))),IF(AND(D21="No",ISNUMBER(C21)),C21&lt;&gt;0,FALSE),OR(AND($I$8="Sí",D21="No"),AND($I$8="No",D21="Sí"),AND(D21="Sí",E21="Sí"),AND(E21="No",AND(LEN(TRIM(F21&amp;""))&gt;0,TRIM(F21&amp;"")&lt;&gt;"Pendiente",TRIM(F21&amp;"")&lt;&gt;"Por confirmar",TRIM(F21&amp;"")&lt;&gt;"No consta",TRIM(F21&amp;"")&lt;&gt;"Desconocido",TRIM(F21&amp;"")&lt;&gt;"Sin confirmar",TRIM(F21&amp;"")&lt;&gt;"Por decidir",TRIM(F21&amp;"")&lt;&gt;"Por comprobar"),F21&lt;&gt;"Cliente",F21&lt;&gt;"Por confirmar"))),"Revisamos valores y alcance. Aquí solo retiramos la baldosa; otros cambios se tratan en ALCANCE.",IF(M21=1,"Indicamos valor incluido, antes, después, responsable y referencia. Un vacío no es cero.","Componente documentado, sin descontarlo dos veces."))),"Hay una entrada con error. Corregimos el dato antes de cerrar la comprobación.")</f>
        <v>Componente documentado, sin descontarlo dos veces.</v>
      </c>
      <c r="M21" s="49" t="n">
        <f>IFERROR(IF(NOT(TRUE),"",IF(OR(NOT(AND(OR(D21="",D21="Sí",D21="No",D21="Por confirmar"),OR(E21="",E21="Sí",E21="No",E21="Por confirmar"))),NOT(OR(F21="",F21="Nuestro equipo",F21="Cliente",F21="Otro industrial",F21="No aplica",F21="Por confirmar")),IF(LEN(TRIM(C21&amp;""))=0,FALSE,NOT(IF(ISNUMBER(C21),AND(C21&gt;=0,ABS(C21-ROUND(C21,4))&lt;0.00000001),FALSE))),IF(AND(D21="No",ISNUMBER(C21)),C21&lt;&gt;0,FALSE),OR(AND($I$8="Sí",D21="No"),AND($I$8="No",D21="Sí"),AND(D21="Sí",E21="Sí"),AND(E21="No",AND(LEN(TRIM(F21&amp;""))&gt;0,TRIM(F21&amp;"")&lt;&gt;"Pendiente",TRIM(F21&amp;"")&lt;&gt;"Por confirmar",TRIM(F21&amp;"")&lt;&gt;"No consta",TRIM(F21&amp;"")&lt;&gt;"Desconocido",TRIM(F21&amp;"")&lt;&gt;"Sin confirmar",TRIM(F21&amp;"")&lt;&gt;"Por decidir",TRIM(F21&amp;"")&lt;&gt;"Por comprobar"),F21&lt;&gt;"Cliente",F21&lt;&gt;"Por confirmar"))),2,IF(AND(AND(LEN(TRIM(B21&amp;""))&gt;0,TRIM(B21&amp;"")&lt;&gt;"Pendiente",TRIM(B21&amp;"")&lt;&gt;"Por confirmar",TRIM(B21&amp;"")&lt;&gt;"No consta",TRIM(B21&amp;"")&lt;&gt;"Desconocido",TRIM(B21&amp;"")&lt;&gt;"Sin confirmar",TRIM(B21&amp;"")&lt;&gt;"Por decidir",TRIM(B21&amp;"")&lt;&gt;"Por comprobar"),IF(ISNUMBER(C21),AND(C21&gt;=0,ABS(C21-ROUND(C21,4))&lt;0.00000001),FALSE),OR(D21="Sí",D21="No"),OR(E21="Sí",E21="No"),AND(LEN(TRIM(F21&amp;""))&gt;0,TRIM(F21&amp;"")&lt;&gt;"Pendiente",TRIM(F21&amp;"")&lt;&gt;"Por confirmar",TRIM(F21&amp;"")&lt;&gt;"No consta",TRIM(F21&amp;"")&lt;&gt;"Desconocido",TRIM(F21&amp;"")&lt;&gt;"Sin confirmar",TRIM(F21&amp;"")&lt;&gt;"Por decidir",TRIM(F21&amp;"")&lt;&gt;"Por comprobar"),F21&lt;&gt;"Por confirmar",AND(LEN(TRIM(G21&amp;""))&gt;0,TRIM(G21&amp;"")&lt;&gt;"Pendiente",TRIM(G21&amp;"")&lt;&gt;"Por confirmar",TRIM(G21&amp;"")&lt;&gt;"No consta",TRIM(G21&amp;"")&lt;&gt;"Desconocido",TRIM(G21&amp;"")&lt;&gt;"Sin confirmar",TRIM(G21&amp;"")&lt;&gt;"Por decidir",TRIM(G21&amp;"")&lt;&gt;"Por comprobar")),0,1))),2)</f>
        <v>0</v>
      </c>
    </row>
    <row r="22" ht="68" customHeight="1">
      <c r="B22" s="48" t="str">
        <v>Colocación</v>
      </c>
      <c r="C22" s="54"/>
      <c r="D22" s="44" t="str">
        <v>Sí</v>
      </c>
      <c r="E22" s="44" t="str">
        <v>Sí</v>
      </c>
      <c r="F22" s="44" t="str">
        <v>Nuestro equipo</v>
      </c>
      <c r="G22" s="44" t="str">
        <v>Ejemplo · este trabajo o consumible permanece; valor no cargado</v>
      </c>
      <c r="H22" s="44"/>
      <c r="I22" s="55">
        <f>IF(AND(ISNUMBER(M22),M22=0),0,"")</f>
      </c>
      <c r="J22" s="55">
        <f>IF(AND(ISNUMBER(M22),M22=0),IF(E22="Sí",C22,0),"")</f>
      </c>
      <c r="K22" s="48" t="str">
        <f>IF(NOT(ISNUMBER(M22)),"",IF(M22=2,"ROJO",IF(M22=1,"ÁMBAR","VERDE")))</f>
        <v>ÁMBAR</v>
      </c>
      <c r="L22" s="48" t="str">
        <f>IFERROR(IF(NOT(TRUE),"",IF(OR(NOT(AND(OR(D22="",D22="Sí",D22="No",D22="Por confirmar"),OR(E22="",E22="Sí",E22="No",E22="Por confirmar"))),NOT(OR(F22="",F22="Nuestro equipo",F22="Cliente",F22="Otro industrial",F22="No aplica",F22="Por confirmar")),IF(LEN(TRIM(C22&amp;""))=0,FALSE,NOT(IF(ISNUMBER(C22),AND(C22&gt;=0,ABS(C22-ROUND(C22,4))&lt;0.00000001),FALSE))),IF(AND(D22="No",ISNUMBER(C22)),C22&lt;&gt;0,FALSE),OR(AND(D22="Sí",E22="No"),AND(D22="No",E22="Sí"),AND(D22="Sí",E22="Sí",AND(LEN(TRIM(F22&amp;""))&gt;0,TRIM(F22&amp;"")&lt;&gt;"Pendiente",TRIM(F22&amp;"")&lt;&gt;"Por confirmar",TRIM(F22&amp;"")&lt;&gt;"No consta",TRIM(F22&amp;"")&lt;&gt;"Desconocido",TRIM(F22&amp;"")&lt;&gt;"Sin confirmar",TRIM(F22&amp;"")&lt;&gt;"Por decidir",TRIM(F22&amp;"")&lt;&gt;"Por comprobar"),F22&lt;&gt;"Nuestro equipo",F22&lt;&gt;"Por confirmar"))),"Revisamos valores y alcance. Aquí solo retiramos la baldosa; otros cambios se tratan en ALCANCE.",IF(M22=1,"Indicamos valor incluido, antes, después, responsable y referencia. Un vacío no es cero.","Componente documentado, sin descontarlo dos veces."))),"Hay una entrada con error. Corregimos el dato antes de cerrar la comprobación.")</f>
        <v>Indicamos valor incluido, antes, después, responsable y referencia. Un vacío no es cero.</v>
      </c>
      <c r="M22" s="49" t="n">
        <f>IFERROR(IF(NOT(TRUE),"",IF(OR(NOT(AND(OR(D22="",D22="Sí",D22="No",D22="Por confirmar"),OR(E22="",E22="Sí",E22="No",E22="Por confirmar"))),NOT(OR(F22="",F22="Nuestro equipo",F22="Cliente",F22="Otro industrial",F22="No aplica",F22="Por confirmar")),IF(LEN(TRIM(C22&amp;""))=0,FALSE,NOT(IF(ISNUMBER(C22),AND(C22&gt;=0,ABS(C22-ROUND(C22,4))&lt;0.00000001),FALSE))),IF(AND(D22="No",ISNUMBER(C22)),C22&lt;&gt;0,FALSE),OR(AND(D22="Sí",E22="No"),AND(D22="No",E22="Sí"),AND(D22="Sí",E22="Sí",AND(LEN(TRIM(F22&amp;""))&gt;0,TRIM(F22&amp;"")&lt;&gt;"Pendiente",TRIM(F22&amp;"")&lt;&gt;"Por confirmar",TRIM(F22&amp;"")&lt;&gt;"No consta",TRIM(F22&amp;"")&lt;&gt;"Desconocido",TRIM(F22&amp;"")&lt;&gt;"Sin confirmar",TRIM(F22&amp;"")&lt;&gt;"Por decidir",TRIM(F22&amp;"")&lt;&gt;"Por comprobar"),F22&lt;&gt;"Nuestro equipo",F22&lt;&gt;"Por confirmar"))),2,IF(AND(AND(LEN(TRIM(B22&amp;""))&gt;0,TRIM(B22&amp;"")&lt;&gt;"Pendiente",TRIM(B22&amp;"")&lt;&gt;"Por confirmar",TRIM(B22&amp;"")&lt;&gt;"No consta",TRIM(B22&amp;"")&lt;&gt;"Desconocido",TRIM(B22&amp;"")&lt;&gt;"Sin confirmar",TRIM(B22&amp;"")&lt;&gt;"Por decidir",TRIM(B22&amp;"")&lt;&gt;"Por comprobar"),IF(ISNUMBER(C22),AND(C22&gt;=0,ABS(C22-ROUND(C22,4))&lt;0.00000001),FALSE),OR(D22="Sí",D22="No"),OR(E22="Sí",E22="No"),AND(LEN(TRIM(F22&amp;""))&gt;0,TRIM(F22&amp;"")&lt;&gt;"Pendiente",TRIM(F22&amp;"")&lt;&gt;"Por confirmar",TRIM(F22&amp;"")&lt;&gt;"No consta",TRIM(F22&amp;"")&lt;&gt;"Desconocido",TRIM(F22&amp;"")&lt;&gt;"Sin confirmar",TRIM(F22&amp;"")&lt;&gt;"Por decidir",TRIM(F22&amp;"")&lt;&gt;"Por comprobar"),F22&lt;&gt;"Por confirmar",AND(LEN(TRIM(G22&amp;""))&gt;0,TRIM(G22&amp;"")&lt;&gt;"Pendiente",TRIM(G22&amp;"")&lt;&gt;"Por confirmar",TRIM(G22&amp;"")&lt;&gt;"No consta",TRIM(G22&amp;"")&lt;&gt;"Desconocido",TRIM(G22&amp;"")&lt;&gt;"Sin confirmar",TRIM(G22&amp;"")&lt;&gt;"Por decidir",TRIM(G22&amp;"")&lt;&gt;"Por comprobar")),0,1))),2)</f>
        <v>1</v>
      </c>
    </row>
    <row r="23" ht="68" customHeight="1">
      <c r="B23" s="48" t="str">
        <v>Adhesivo</v>
      </c>
      <c r="C23" s="54"/>
      <c r="D23" s="44" t="str">
        <v>Sí</v>
      </c>
      <c r="E23" s="44" t="str">
        <v>Sí</v>
      </c>
      <c r="F23" s="44" t="str">
        <v>Nuestro equipo</v>
      </c>
      <c r="G23" s="44" t="str">
        <v>Ejemplo · este trabajo o consumible permanece; valor no cargado</v>
      </c>
      <c r="H23" s="44"/>
      <c r="I23" s="55">
        <f>IF(AND(ISNUMBER(M23),M23=0),0,"")</f>
      </c>
      <c r="J23" s="55">
        <f>IF(AND(ISNUMBER(M23),M23=0),IF(E23="Sí",C23,0),"")</f>
      </c>
      <c r="K23" s="48" t="str">
        <f>IF(NOT(ISNUMBER(M23)),"",IF(M23=2,"ROJO",IF(M23=1,"ÁMBAR","VERDE")))</f>
        <v>ÁMBAR</v>
      </c>
      <c r="L23" s="48" t="str">
        <f>IFERROR(IF(NOT(TRUE),"",IF(OR(NOT(AND(OR(D23="",D23="Sí",D23="No",D23="Por confirmar"),OR(E23="",E23="Sí",E23="No",E23="Por confirmar"))),NOT(OR(F23="",F23="Nuestro equipo",F23="Cliente",F23="Otro industrial",F23="No aplica",F23="Por confirmar")),IF(LEN(TRIM(C23&amp;""))=0,FALSE,NOT(IF(ISNUMBER(C23),AND(C23&gt;=0,ABS(C23-ROUND(C23,4))&lt;0.00000001),FALSE))),IF(AND(D23="No",ISNUMBER(C23)),C23&lt;&gt;0,FALSE),OR(AND(D23="Sí",E23="No"),AND(D23="No",E23="Sí"),AND(D23="Sí",E23="Sí",AND(LEN(TRIM(F23&amp;""))&gt;0,TRIM(F23&amp;"")&lt;&gt;"Pendiente",TRIM(F23&amp;"")&lt;&gt;"Por confirmar",TRIM(F23&amp;"")&lt;&gt;"No consta",TRIM(F23&amp;"")&lt;&gt;"Desconocido",TRIM(F23&amp;"")&lt;&gt;"Sin confirmar",TRIM(F23&amp;"")&lt;&gt;"Por decidir",TRIM(F23&amp;"")&lt;&gt;"Por comprobar"),F23&lt;&gt;"Nuestro equipo",F23&lt;&gt;"Por confirmar"))),"Revisamos valores y alcance. Aquí solo retiramos la baldosa; otros cambios se tratan en ALCANCE.",IF(M23=1,"Indicamos valor incluido, antes, después, responsable y referencia. Un vacío no es cero.","Componente documentado, sin descontarlo dos veces."))),"Hay una entrada con error. Corregimos el dato antes de cerrar la comprobación.")</f>
        <v>Indicamos valor incluido, antes, después, responsable y referencia. Un vacío no es cero.</v>
      </c>
      <c r="M23" s="49" t="n">
        <f>IFERROR(IF(NOT(TRUE),"",IF(OR(NOT(AND(OR(D23="",D23="Sí",D23="No",D23="Por confirmar"),OR(E23="",E23="Sí",E23="No",E23="Por confirmar"))),NOT(OR(F23="",F23="Nuestro equipo",F23="Cliente",F23="Otro industrial",F23="No aplica",F23="Por confirmar")),IF(LEN(TRIM(C23&amp;""))=0,FALSE,NOT(IF(ISNUMBER(C23),AND(C23&gt;=0,ABS(C23-ROUND(C23,4))&lt;0.00000001),FALSE))),IF(AND(D23="No",ISNUMBER(C23)),C23&lt;&gt;0,FALSE),OR(AND(D23="Sí",E23="No"),AND(D23="No",E23="Sí"),AND(D23="Sí",E23="Sí",AND(LEN(TRIM(F23&amp;""))&gt;0,TRIM(F23&amp;"")&lt;&gt;"Pendiente",TRIM(F23&amp;"")&lt;&gt;"Por confirmar",TRIM(F23&amp;"")&lt;&gt;"No consta",TRIM(F23&amp;"")&lt;&gt;"Desconocido",TRIM(F23&amp;"")&lt;&gt;"Sin confirmar",TRIM(F23&amp;"")&lt;&gt;"Por decidir",TRIM(F23&amp;"")&lt;&gt;"Por comprobar"),F23&lt;&gt;"Nuestro equipo",F23&lt;&gt;"Por confirmar"))),2,IF(AND(AND(LEN(TRIM(B23&amp;""))&gt;0,TRIM(B23&amp;"")&lt;&gt;"Pendiente",TRIM(B23&amp;"")&lt;&gt;"Por confirmar",TRIM(B23&amp;"")&lt;&gt;"No consta",TRIM(B23&amp;"")&lt;&gt;"Desconocido",TRIM(B23&amp;"")&lt;&gt;"Sin confirmar",TRIM(B23&amp;"")&lt;&gt;"Por decidir",TRIM(B23&amp;"")&lt;&gt;"Por comprobar"),IF(ISNUMBER(C23),AND(C23&gt;=0,ABS(C23-ROUND(C23,4))&lt;0.00000001),FALSE),OR(D23="Sí",D23="No"),OR(E23="Sí",E23="No"),AND(LEN(TRIM(F23&amp;""))&gt;0,TRIM(F23&amp;"")&lt;&gt;"Pendiente",TRIM(F23&amp;"")&lt;&gt;"Por confirmar",TRIM(F23&amp;"")&lt;&gt;"No consta",TRIM(F23&amp;"")&lt;&gt;"Desconocido",TRIM(F23&amp;"")&lt;&gt;"Sin confirmar",TRIM(F23&amp;"")&lt;&gt;"Por decidir",TRIM(F23&amp;"")&lt;&gt;"Por comprobar"),F23&lt;&gt;"Por confirmar",AND(LEN(TRIM(G23&amp;""))&gt;0,TRIM(G23&amp;"")&lt;&gt;"Pendiente",TRIM(G23&amp;"")&lt;&gt;"Por confirmar",TRIM(G23&amp;"")&lt;&gt;"No consta",TRIM(G23&amp;"")&lt;&gt;"Desconocido",TRIM(G23&amp;"")&lt;&gt;"Sin confirmar",TRIM(G23&amp;"")&lt;&gt;"Por decidir",TRIM(G23&amp;"")&lt;&gt;"Por comprobar")),0,1))),2)</f>
        <v>1</v>
      </c>
    </row>
    <row r="24" ht="68" customHeight="1">
      <c r="B24" s="48" t="str">
        <v>Junta</v>
      </c>
      <c r="C24" s="54"/>
      <c r="D24" s="44" t="str">
        <v>Sí</v>
      </c>
      <c r="E24" s="44" t="str">
        <v>Sí</v>
      </c>
      <c r="F24" s="44" t="str">
        <v>Nuestro equipo</v>
      </c>
      <c r="G24" s="44" t="str">
        <v>Ejemplo · este trabajo o consumible permanece; valor no cargado</v>
      </c>
      <c r="H24" s="44"/>
      <c r="I24" s="55">
        <f>IF(AND(ISNUMBER(M24),M24=0),0,"")</f>
      </c>
      <c r="J24" s="55">
        <f>IF(AND(ISNUMBER(M24),M24=0),IF(E24="Sí",C24,0),"")</f>
      </c>
      <c r="K24" s="48" t="str">
        <f>IF(NOT(ISNUMBER(M24)),"",IF(M24=2,"ROJO",IF(M24=1,"ÁMBAR","VERDE")))</f>
        <v>ÁMBAR</v>
      </c>
      <c r="L24" s="48" t="str">
        <f>IFERROR(IF(NOT(TRUE),"",IF(OR(NOT(AND(OR(D24="",D24="Sí",D24="No",D24="Por confirmar"),OR(E24="",E24="Sí",E24="No",E24="Por confirmar"))),NOT(OR(F24="",F24="Nuestro equipo",F24="Cliente",F24="Otro industrial",F24="No aplica",F24="Por confirmar")),IF(LEN(TRIM(C24&amp;""))=0,FALSE,NOT(IF(ISNUMBER(C24),AND(C24&gt;=0,ABS(C24-ROUND(C24,4))&lt;0.00000001),FALSE))),IF(AND(D24="No",ISNUMBER(C24)),C24&lt;&gt;0,FALSE),OR(AND(D24="Sí",E24="No"),AND(D24="No",E24="Sí"),AND(D24="Sí",E24="Sí",AND(LEN(TRIM(F24&amp;""))&gt;0,TRIM(F24&amp;"")&lt;&gt;"Pendiente",TRIM(F24&amp;"")&lt;&gt;"Por confirmar",TRIM(F24&amp;"")&lt;&gt;"No consta",TRIM(F24&amp;"")&lt;&gt;"Desconocido",TRIM(F24&amp;"")&lt;&gt;"Sin confirmar",TRIM(F24&amp;"")&lt;&gt;"Por decidir",TRIM(F24&amp;"")&lt;&gt;"Por comprobar"),F24&lt;&gt;"Nuestro equipo",F24&lt;&gt;"Por confirmar"))),"Revisamos valores y alcance. Aquí solo retiramos la baldosa; otros cambios se tratan en ALCANCE.",IF(M24=1,"Indicamos valor incluido, antes, después, responsable y referencia. Un vacío no es cero.","Componente documentado, sin descontarlo dos veces."))),"Hay una entrada con error. Corregimos el dato antes de cerrar la comprobación.")</f>
        <v>Indicamos valor incluido, antes, después, responsable y referencia. Un vacío no es cero.</v>
      </c>
      <c r="M24" s="49" t="n">
        <f>IFERROR(IF(NOT(TRUE),"",IF(OR(NOT(AND(OR(D24="",D24="Sí",D24="No",D24="Por confirmar"),OR(E24="",E24="Sí",E24="No",E24="Por confirmar"))),NOT(OR(F24="",F24="Nuestro equipo",F24="Cliente",F24="Otro industrial",F24="No aplica",F24="Por confirmar")),IF(LEN(TRIM(C24&amp;""))=0,FALSE,NOT(IF(ISNUMBER(C24),AND(C24&gt;=0,ABS(C24-ROUND(C24,4))&lt;0.00000001),FALSE))),IF(AND(D24="No",ISNUMBER(C24)),C24&lt;&gt;0,FALSE),OR(AND(D24="Sí",E24="No"),AND(D24="No",E24="Sí"),AND(D24="Sí",E24="Sí",AND(LEN(TRIM(F24&amp;""))&gt;0,TRIM(F24&amp;"")&lt;&gt;"Pendiente",TRIM(F24&amp;"")&lt;&gt;"Por confirmar",TRIM(F24&amp;"")&lt;&gt;"No consta",TRIM(F24&amp;"")&lt;&gt;"Desconocido",TRIM(F24&amp;"")&lt;&gt;"Sin confirmar",TRIM(F24&amp;"")&lt;&gt;"Por decidir",TRIM(F24&amp;"")&lt;&gt;"Por comprobar"),F24&lt;&gt;"Nuestro equipo",F24&lt;&gt;"Por confirmar"))),2,IF(AND(AND(LEN(TRIM(B24&amp;""))&gt;0,TRIM(B24&amp;"")&lt;&gt;"Pendiente",TRIM(B24&amp;"")&lt;&gt;"Por confirmar",TRIM(B24&amp;"")&lt;&gt;"No consta",TRIM(B24&amp;"")&lt;&gt;"Desconocido",TRIM(B24&amp;"")&lt;&gt;"Sin confirmar",TRIM(B24&amp;"")&lt;&gt;"Por decidir",TRIM(B24&amp;"")&lt;&gt;"Por comprobar"),IF(ISNUMBER(C24),AND(C24&gt;=0,ABS(C24-ROUND(C24,4))&lt;0.00000001),FALSE),OR(D24="Sí",D24="No"),OR(E24="Sí",E24="No"),AND(LEN(TRIM(F24&amp;""))&gt;0,TRIM(F24&amp;"")&lt;&gt;"Pendiente",TRIM(F24&amp;"")&lt;&gt;"Por confirmar",TRIM(F24&amp;"")&lt;&gt;"No consta",TRIM(F24&amp;"")&lt;&gt;"Desconocido",TRIM(F24&amp;"")&lt;&gt;"Sin confirmar",TRIM(F24&amp;"")&lt;&gt;"Por decidir",TRIM(F24&amp;"")&lt;&gt;"Por comprobar"),F24&lt;&gt;"Por confirmar",AND(LEN(TRIM(G24&amp;""))&gt;0,TRIM(G24&amp;"")&lt;&gt;"Pendiente",TRIM(G24&amp;"")&lt;&gt;"Por confirmar",TRIM(G24&amp;"")&lt;&gt;"No consta",TRIM(G24&amp;"")&lt;&gt;"Desconocido",TRIM(G24&amp;"")&lt;&gt;"Sin confirmar",TRIM(G24&amp;"")&lt;&gt;"Por decidir",TRIM(G24&amp;"")&lt;&gt;"Por comprobar")),0,1))),2)</f>
        <v>1</v>
      </c>
    </row>
    <row r="25" ht="68" customHeight="1">
      <c r="B25" s="48" t="str">
        <v>Trabajos sobre soporte</v>
      </c>
      <c r="C25" s="54"/>
      <c r="D25" s="44" t="str">
        <v>Sí</v>
      </c>
      <c r="E25" s="44" t="str">
        <v>Sí</v>
      </c>
      <c r="F25" s="44" t="str">
        <v>Nuestro equipo</v>
      </c>
      <c r="G25" s="44" t="str">
        <v>Ejemplo · limpieza y comprobación del soporte existente; valor no cargado</v>
      </c>
      <c r="H25" s="44"/>
      <c r="I25" s="55">
        <f>IF(AND(ISNUMBER(M25),M25=0),0,"")</f>
      </c>
      <c r="J25" s="55">
        <f>IF(AND(ISNUMBER(M25),M25=0),IF(E25="Sí",C25,0),"")</f>
      </c>
      <c r="K25" s="48" t="str">
        <f>IF(NOT(ISNUMBER(M25)),"",IF(M25=2,"ROJO",IF(M25=1,"ÁMBAR","VERDE")))</f>
        <v>ÁMBAR</v>
      </c>
      <c r="L25" s="48" t="str">
        <f>IFERROR(IF(NOT(TRUE),"",IF(OR(NOT(AND(OR(D25="",D25="Sí",D25="No",D25="Por confirmar"),OR(E25="",E25="Sí",E25="No",E25="Por confirmar"))),NOT(OR(F25="",F25="Nuestro equipo",F25="Cliente",F25="Otro industrial",F25="No aplica",F25="Por confirmar")),IF(LEN(TRIM(C25&amp;""))=0,FALSE,NOT(IF(ISNUMBER(C25),AND(C25&gt;=0,ABS(C25-ROUND(C25,4))&lt;0.00000001),FALSE))),IF(AND(D25="No",ISNUMBER(C25)),C25&lt;&gt;0,FALSE),OR(AND(D25="Sí",E25="No"),AND(D25="No",E25="Sí"),AND(D25="Sí",E25="Sí",AND(LEN(TRIM(F25&amp;""))&gt;0,TRIM(F25&amp;"")&lt;&gt;"Pendiente",TRIM(F25&amp;"")&lt;&gt;"Por confirmar",TRIM(F25&amp;"")&lt;&gt;"No consta",TRIM(F25&amp;"")&lt;&gt;"Desconocido",TRIM(F25&amp;"")&lt;&gt;"Sin confirmar",TRIM(F25&amp;"")&lt;&gt;"Por decidir",TRIM(F25&amp;"")&lt;&gt;"Por comprobar"),F25&lt;&gt;"Nuestro equipo",F25&lt;&gt;"Por confirmar"))),"Revisamos valores y alcance. Aquí solo retiramos la baldosa; otros cambios se tratan en ALCANCE.",IF(M25=1,"Indicamos valor incluido, antes, después, responsable y referencia. Un vacío no es cero.","Componente documentado, sin descontarlo dos veces."))),"Hay una entrada con error. Corregimos el dato antes de cerrar la comprobación.")</f>
        <v>Indicamos valor incluido, antes, después, responsable y referencia. Un vacío no es cero.</v>
      </c>
      <c r="M25" s="49" t="n">
        <f>IFERROR(IF(NOT(TRUE),"",IF(OR(NOT(AND(OR(D25="",D25="Sí",D25="No",D25="Por confirmar"),OR(E25="",E25="Sí",E25="No",E25="Por confirmar"))),NOT(OR(F25="",F25="Nuestro equipo",F25="Cliente",F25="Otro industrial",F25="No aplica",F25="Por confirmar")),IF(LEN(TRIM(C25&amp;""))=0,FALSE,NOT(IF(ISNUMBER(C25),AND(C25&gt;=0,ABS(C25-ROUND(C25,4))&lt;0.00000001),FALSE))),IF(AND(D25="No",ISNUMBER(C25)),C25&lt;&gt;0,FALSE),OR(AND(D25="Sí",E25="No"),AND(D25="No",E25="Sí"),AND(D25="Sí",E25="Sí",AND(LEN(TRIM(F25&amp;""))&gt;0,TRIM(F25&amp;"")&lt;&gt;"Pendiente",TRIM(F25&amp;"")&lt;&gt;"Por confirmar",TRIM(F25&amp;"")&lt;&gt;"No consta",TRIM(F25&amp;"")&lt;&gt;"Desconocido",TRIM(F25&amp;"")&lt;&gt;"Sin confirmar",TRIM(F25&amp;"")&lt;&gt;"Por decidir",TRIM(F25&amp;"")&lt;&gt;"Por comprobar"),F25&lt;&gt;"Nuestro equipo",F25&lt;&gt;"Por confirmar"))),2,IF(AND(AND(LEN(TRIM(B25&amp;""))&gt;0,TRIM(B25&amp;"")&lt;&gt;"Pendiente",TRIM(B25&amp;"")&lt;&gt;"Por confirmar",TRIM(B25&amp;"")&lt;&gt;"No consta",TRIM(B25&amp;"")&lt;&gt;"Desconocido",TRIM(B25&amp;"")&lt;&gt;"Sin confirmar",TRIM(B25&amp;"")&lt;&gt;"Por decidir",TRIM(B25&amp;"")&lt;&gt;"Por comprobar"),IF(ISNUMBER(C25),AND(C25&gt;=0,ABS(C25-ROUND(C25,4))&lt;0.00000001),FALSE),OR(D25="Sí",D25="No"),OR(E25="Sí",E25="No"),AND(LEN(TRIM(F25&amp;""))&gt;0,TRIM(F25&amp;"")&lt;&gt;"Pendiente",TRIM(F25&amp;"")&lt;&gt;"Por confirmar",TRIM(F25&amp;"")&lt;&gt;"No consta",TRIM(F25&amp;"")&lt;&gt;"Desconocido",TRIM(F25&amp;"")&lt;&gt;"Sin confirmar",TRIM(F25&amp;"")&lt;&gt;"Por decidir",TRIM(F25&amp;"")&lt;&gt;"Por comprobar"),F25&lt;&gt;"Por confirmar",AND(LEN(TRIM(G25&amp;""))&gt;0,TRIM(G25&amp;"")&lt;&gt;"Pendiente",TRIM(G25&amp;"")&lt;&gt;"Por confirmar",TRIM(G25&amp;"")&lt;&gt;"No consta",TRIM(G25&amp;"")&lt;&gt;"Desconocido",TRIM(G25&amp;"")&lt;&gt;"Sin confirmar",TRIM(G25&amp;"")&lt;&gt;"Por decidir",TRIM(G25&amp;"")&lt;&gt;"Por comprobar")),0,1))),2)</f>
        <v>1</v>
      </c>
    </row>
    <row r="26" ht="68" customHeight="1">
      <c r="B26" s="44"/>
      <c r="C26" s="54"/>
      <c r="D26" s="44"/>
      <c r="E26" s="44"/>
      <c r="F26" s="44"/>
      <c r="G26" s="44"/>
      <c r="H26" s="44"/>
      <c r="I26" s="55">
        <f>IF(AND(ISNUMBER(M26),M26=0),0,"")</f>
      </c>
      <c r="J26" s="55">
        <f>IF(AND(ISNUMBER(M26),M26=0),IF(E26="Sí",C26,0),"")</f>
      </c>
      <c r="K26" s="48">
        <f>IF(NOT(ISNUMBER(M26)),"",IF(M26=2,"ROJO",IF(M26=1,"ÁMBAR","VERDE")))</f>
      </c>
      <c r="L26" s="48">
        <f>IFERROR(IF(NOT(COUNTA(B26:H26)&gt;0),"",IF(OR(NOT(AND(OR(D26="",D26="Sí",D26="No",D26="Por confirmar"),OR(E26="",E26="Sí",E26="No",E26="Por confirmar"))),NOT(OR(F26="",F26="Nuestro equipo",F26="Cliente",F26="Otro industrial",F26="No aplica",F26="Por confirmar")),IF(LEN(TRIM(C26&amp;""))=0,FALSE,NOT(IF(ISNUMBER(C26),AND(C26&gt;=0,ABS(C26-ROUND(C26,4))&lt;0.00000001),FALSE))),IF(AND(D26="No",ISNUMBER(C26)),C26&lt;&gt;0,FALSE),OR(AND(D26="Sí",E26="No"),AND(D26="No",E26="Sí"),AND(D26="Sí",E26="Sí",AND(LEN(TRIM(F26&amp;""))&gt;0,TRIM(F26&amp;"")&lt;&gt;"Pendiente",TRIM(F26&amp;"")&lt;&gt;"Por confirmar",TRIM(F26&amp;"")&lt;&gt;"No consta",TRIM(F26&amp;"")&lt;&gt;"Desconocido",TRIM(F26&amp;"")&lt;&gt;"Sin confirmar",TRIM(F26&amp;"")&lt;&gt;"Por decidir",TRIM(F26&amp;"")&lt;&gt;"Por comprobar"),F26&lt;&gt;"Nuestro equipo",F26&lt;&gt;"Por confirmar"))),"Revisamos valores y alcance. Aquí solo retiramos la baldosa; otros cambios se tratan en ALCANCE.",IF(M26=1,"Indicamos valor incluido, antes, después, responsable y referencia. Un vacío no es cero.","Componente documentado, sin descontarlo dos veces."))),"Hay una entrada con error. Corregimos el dato antes de cerrar la comprobación.")</f>
      </c>
      <c r="M26" s="49">
        <f>IFERROR(IF(NOT(COUNTA(B26:H26)&gt;0),"",IF(OR(NOT(AND(OR(D26="",D26="Sí",D26="No",D26="Por confirmar"),OR(E26="",E26="Sí",E26="No",E26="Por confirmar"))),NOT(OR(F26="",F26="Nuestro equipo",F26="Cliente",F26="Otro industrial",F26="No aplica",F26="Por confirmar")),IF(LEN(TRIM(C26&amp;""))=0,FALSE,NOT(IF(ISNUMBER(C26),AND(C26&gt;=0,ABS(C26-ROUND(C26,4))&lt;0.00000001),FALSE))),IF(AND(D26="No",ISNUMBER(C26)),C26&lt;&gt;0,FALSE),OR(AND(D26="Sí",E26="No"),AND(D26="No",E26="Sí"),AND(D26="Sí",E26="Sí",AND(LEN(TRIM(F26&amp;""))&gt;0,TRIM(F26&amp;"")&lt;&gt;"Pendiente",TRIM(F26&amp;"")&lt;&gt;"Por confirmar",TRIM(F26&amp;"")&lt;&gt;"No consta",TRIM(F26&amp;"")&lt;&gt;"Desconocido",TRIM(F26&amp;"")&lt;&gt;"Sin confirmar",TRIM(F26&amp;"")&lt;&gt;"Por decidir",TRIM(F26&amp;"")&lt;&gt;"Por comprobar"),F26&lt;&gt;"Nuestro equipo",F26&lt;&gt;"Por confirmar"))),2,IF(AND(AND(LEN(TRIM(B26&amp;""))&gt;0,TRIM(B26&amp;"")&lt;&gt;"Pendiente",TRIM(B26&amp;"")&lt;&gt;"Por confirmar",TRIM(B26&amp;"")&lt;&gt;"No consta",TRIM(B26&amp;"")&lt;&gt;"Desconocido",TRIM(B26&amp;"")&lt;&gt;"Sin confirmar",TRIM(B26&amp;"")&lt;&gt;"Por decidir",TRIM(B26&amp;"")&lt;&gt;"Por comprobar"),IF(ISNUMBER(C26),AND(C26&gt;=0,ABS(C26-ROUND(C26,4))&lt;0.00000001),FALSE),OR(D26="Sí",D26="No"),OR(E26="Sí",E26="No"),AND(LEN(TRIM(F26&amp;""))&gt;0,TRIM(F26&amp;"")&lt;&gt;"Pendiente",TRIM(F26&amp;"")&lt;&gt;"Por confirmar",TRIM(F26&amp;"")&lt;&gt;"No consta",TRIM(F26&amp;"")&lt;&gt;"Desconocido",TRIM(F26&amp;"")&lt;&gt;"Sin confirmar",TRIM(F26&amp;"")&lt;&gt;"Por decidir",TRIM(F26&amp;"")&lt;&gt;"Por comprobar"),F26&lt;&gt;"Por confirmar",AND(LEN(TRIM(G26&amp;""))&gt;0,TRIM(G26&amp;"")&lt;&gt;"Pendiente",TRIM(G26&amp;"")&lt;&gt;"Por confirmar",TRIM(G26&amp;"")&lt;&gt;"No consta",TRIM(G26&amp;"")&lt;&gt;"Desconocido",TRIM(G26&amp;"")&lt;&gt;"Sin confirmar",TRIM(G26&amp;"")&lt;&gt;"Por decidir",TRIM(G26&amp;"")&lt;&gt;"Por comprobar")),0,1))),2)</f>
      </c>
    </row>
    <row r="27" ht="68" customHeight="1">
      <c r="B27" s="44"/>
      <c r="C27" s="54"/>
      <c r="D27" s="44"/>
      <c r="E27" s="44"/>
      <c r="F27" s="44"/>
      <c r="G27" s="44"/>
      <c r="H27" s="44"/>
      <c r="I27" s="55">
        <f>IF(AND(ISNUMBER(M27),M27=0),0,"")</f>
      </c>
      <c r="J27" s="55">
        <f>IF(AND(ISNUMBER(M27),M27=0),IF(E27="Sí",C27,0),"")</f>
      </c>
      <c r="K27" s="48">
        <f>IF(NOT(ISNUMBER(M27)),"",IF(M27=2,"ROJO",IF(M27=1,"ÁMBAR","VERDE")))</f>
      </c>
      <c r="L27" s="48">
        <f>IFERROR(IF(NOT(COUNTA(B27:H27)&gt;0),"",IF(OR(NOT(AND(OR(D27="",D27="Sí",D27="No",D27="Por confirmar"),OR(E27="",E27="Sí",E27="No",E27="Por confirmar"))),NOT(OR(F27="",F27="Nuestro equipo",F27="Cliente",F27="Otro industrial",F27="No aplica",F27="Por confirmar")),IF(LEN(TRIM(C27&amp;""))=0,FALSE,NOT(IF(ISNUMBER(C27),AND(C27&gt;=0,ABS(C27-ROUND(C27,4))&lt;0.00000001),FALSE))),IF(AND(D27="No",ISNUMBER(C27)),C27&lt;&gt;0,FALSE),OR(AND(D27="Sí",E27="No"),AND(D27="No",E27="Sí"),AND(D27="Sí",E27="Sí",AND(LEN(TRIM(F27&amp;""))&gt;0,TRIM(F27&amp;"")&lt;&gt;"Pendiente",TRIM(F27&amp;"")&lt;&gt;"Por confirmar",TRIM(F27&amp;"")&lt;&gt;"No consta",TRIM(F27&amp;"")&lt;&gt;"Desconocido",TRIM(F27&amp;"")&lt;&gt;"Sin confirmar",TRIM(F27&amp;"")&lt;&gt;"Por decidir",TRIM(F27&amp;"")&lt;&gt;"Por comprobar"),F27&lt;&gt;"Nuestro equipo",F27&lt;&gt;"Por confirmar"))),"Revisamos valores y alcance. Aquí solo retiramos la baldosa; otros cambios se tratan en ALCANCE.",IF(M27=1,"Indicamos valor incluido, antes, después, responsable y referencia. Un vacío no es cero.","Componente documentado, sin descontarlo dos veces."))),"Hay una entrada con error. Corregimos el dato antes de cerrar la comprobación.")</f>
      </c>
      <c r="M27" s="49">
        <f>IFERROR(IF(NOT(COUNTA(B27:H27)&gt;0),"",IF(OR(NOT(AND(OR(D27="",D27="Sí",D27="No",D27="Por confirmar"),OR(E27="",E27="Sí",E27="No",E27="Por confirmar"))),NOT(OR(F27="",F27="Nuestro equipo",F27="Cliente",F27="Otro industrial",F27="No aplica",F27="Por confirmar")),IF(LEN(TRIM(C27&amp;""))=0,FALSE,NOT(IF(ISNUMBER(C27),AND(C27&gt;=0,ABS(C27-ROUND(C27,4))&lt;0.00000001),FALSE))),IF(AND(D27="No",ISNUMBER(C27)),C27&lt;&gt;0,FALSE),OR(AND(D27="Sí",E27="No"),AND(D27="No",E27="Sí"),AND(D27="Sí",E27="Sí",AND(LEN(TRIM(F27&amp;""))&gt;0,TRIM(F27&amp;"")&lt;&gt;"Pendiente",TRIM(F27&amp;"")&lt;&gt;"Por confirmar",TRIM(F27&amp;"")&lt;&gt;"No consta",TRIM(F27&amp;"")&lt;&gt;"Desconocido",TRIM(F27&amp;"")&lt;&gt;"Sin confirmar",TRIM(F27&amp;"")&lt;&gt;"Por decidir",TRIM(F27&amp;"")&lt;&gt;"Por comprobar"),F27&lt;&gt;"Nuestro equipo",F27&lt;&gt;"Por confirmar"))),2,IF(AND(AND(LEN(TRIM(B27&amp;""))&gt;0,TRIM(B27&amp;"")&lt;&gt;"Pendiente",TRIM(B27&amp;"")&lt;&gt;"Por confirmar",TRIM(B27&amp;"")&lt;&gt;"No consta",TRIM(B27&amp;"")&lt;&gt;"Desconocido",TRIM(B27&amp;"")&lt;&gt;"Sin confirmar",TRIM(B27&amp;"")&lt;&gt;"Por decidir",TRIM(B27&amp;"")&lt;&gt;"Por comprobar"),IF(ISNUMBER(C27),AND(C27&gt;=0,ABS(C27-ROUND(C27,4))&lt;0.00000001),FALSE),OR(D27="Sí",D27="No"),OR(E27="Sí",E27="No"),AND(LEN(TRIM(F27&amp;""))&gt;0,TRIM(F27&amp;"")&lt;&gt;"Pendiente",TRIM(F27&amp;"")&lt;&gt;"Por confirmar",TRIM(F27&amp;"")&lt;&gt;"No consta",TRIM(F27&amp;"")&lt;&gt;"Desconocido",TRIM(F27&amp;"")&lt;&gt;"Sin confirmar",TRIM(F27&amp;"")&lt;&gt;"Por decidir",TRIM(F27&amp;"")&lt;&gt;"Por comprobar"),F27&lt;&gt;"Por confirmar",AND(LEN(TRIM(G27&amp;""))&gt;0,TRIM(G27&amp;"")&lt;&gt;"Pendiente",TRIM(G27&amp;"")&lt;&gt;"Por confirmar",TRIM(G27&amp;"")&lt;&gt;"No consta",TRIM(G27&amp;"")&lt;&gt;"Desconocido",TRIM(G27&amp;"")&lt;&gt;"Sin confirmar",TRIM(G27&amp;"")&lt;&gt;"Por decidir",TRIM(G27&amp;"")&lt;&gt;"Por comprobar")),0,1))),2)</f>
      </c>
    </row>
    <row r="28" ht="68" customHeight="1">
      <c r="B28" s="44"/>
      <c r="C28" s="54"/>
      <c r="D28" s="44"/>
      <c r="E28" s="44"/>
      <c r="F28" s="44"/>
      <c r="G28" s="44"/>
      <c r="H28" s="44"/>
      <c r="I28" s="55">
        <f>IF(AND(ISNUMBER(M28),M28=0),0,"")</f>
      </c>
      <c r="J28" s="55">
        <f>IF(AND(ISNUMBER(M28),M28=0),IF(E28="Sí",C28,0),"")</f>
      </c>
      <c r="K28" s="48">
        <f>IF(NOT(ISNUMBER(M28)),"",IF(M28=2,"ROJO",IF(M28=1,"ÁMBAR","VERDE")))</f>
      </c>
      <c r="L28" s="48">
        <f>IFERROR(IF(NOT(COUNTA(B28:H28)&gt;0),"",IF(OR(NOT(AND(OR(D28="",D28="Sí",D28="No",D28="Por confirmar"),OR(E28="",E28="Sí",E28="No",E28="Por confirmar"))),NOT(OR(F28="",F28="Nuestro equipo",F28="Cliente",F28="Otro industrial",F28="No aplica",F28="Por confirmar")),IF(LEN(TRIM(C28&amp;""))=0,FALSE,NOT(IF(ISNUMBER(C28),AND(C28&gt;=0,ABS(C28-ROUND(C28,4))&lt;0.00000001),FALSE))),IF(AND(D28="No",ISNUMBER(C28)),C28&lt;&gt;0,FALSE),OR(AND(D28="Sí",E28="No"),AND(D28="No",E28="Sí"),AND(D28="Sí",E28="Sí",AND(LEN(TRIM(F28&amp;""))&gt;0,TRIM(F28&amp;"")&lt;&gt;"Pendiente",TRIM(F28&amp;"")&lt;&gt;"Por confirmar",TRIM(F28&amp;"")&lt;&gt;"No consta",TRIM(F28&amp;"")&lt;&gt;"Desconocido",TRIM(F28&amp;"")&lt;&gt;"Sin confirmar",TRIM(F28&amp;"")&lt;&gt;"Por decidir",TRIM(F28&amp;"")&lt;&gt;"Por comprobar"),F28&lt;&gt;"Nuestro equipo",F28&lt;&gt;"Por confirmar"))),"Revisamos valores y alcance. Aquí solo retiramos la baldosa; otros cambios se tratan en ALCANCE.",IF(M28=1,"Indicamos valor incluido, antes, después, responsable y referencia. Un vacío no es cero.","Componente documentado, sin descontarlo dos veces."))),"Hay una entrada con error. Corregimos el dato antes de cerrar la comprobación.")</f>
      </c>
      <c r="M28" s="49">
        <f>IFERROR(IF(NOT(COUNTA(B28:H28)&gt;0),"",IF(OR(NOT(AND(OR(D28="",D28="Sí",D28="No",D28="Por confirmar"),OR(E28="",E28="Sí",E28="No",E28="Por confirmar"))),NOT(OR(F28="",F28="Nuestro equipo",F28="Cliente",F28="Otro industrial",F28="No aplica",F28="Por confirmar")),IF(LEN(TRIM(C28&amp;""))=0,FALSE,NOT(IF(ISNUMBER(C28),AND(C28&gt;=0,ABS(C28-ROUND(C28,4))&lt;0.00000001),FALSE))),IF(AND(D28="No",ISNUMBER(C28)),C28&lt;&gt;0,FALSE),OR(AND(D28="Sí",E28="No"),AND(D28="No",E28="Sí"),AND(D28="Sí",E28="Sí",AND(LEN(TRIM(F28&amp;""))&gt;0,TRIM(F28&amp;"")&lt;&gt;"Pendiente",TRIM(F28&amp;"")&lt;&gt;"Por confirmar",TRIM(F28&amp;"")&lt;&gt;"No consta",TRIM(F28&amp;"")&lt;&gt;"Desconocido",TRIM(F28&amp;"")&lt;&gt;"Sin confirmar",TRIM(F28&amp;"")&lt;&gt;"Por decidir",TRIM(F28&amp;"")&lt;&gt;"Por comprobar"),F28&lt;&gt;"Nuestro equipo",F28&lt;&gt;"Por confirmar"))),2,IF(AND(AND(LEN(TRIM(B28&amp;""))&gt;0,TRIM(B28&amp;"")&lt;&gt;"Pendiente",TRIM(B28&amp;"")&lt;&gt;"Por confirmar",TRIM(B28&amp;"")&lt;&gt;"No consta",TRIM(B28&amp;"")&lt;&gt;"Desconocido",TRIM(B28&amp;"")&lt;&gt;"Sin confirmar",TRIM(B28&amp;"")&lt;&gt;"Por decidir",TRIM(B28&amp;"")&lt;&gt;"Por comprobar"),IF(ISNUMBER(C28),AND(C28&gt;=0,ABS(C28-ROUND(C28,4))&lt;0.00000001),FALSE),OR(D28="Sí",D28="No"),OR(E28="Sí",E28="No"),AND(LEN(TRIM(F28&amp;""))&gt;0,TRIM(F28&amp;"")&lt;&gt;"Pendiente",TRIM(F28&amp;"")&lt;&gt;"Por confirmar",TRIM(F28&amp;"")&lt;&gt;"No consta",TRIM(F28&amp;"")&lt;&gt;"Desconocido",TRIM(F28&amp;"")&lt;&gt;"Sin confirmar",TRIM(F28&amp;"")&lt;&gt;"Por decidir",TRIM(F28&amp;"")&lt;&gt;"Por comprobar"),F28&lt;&gt;"Por confirmar",AND(LEN(TRIM(G28&amp;""))&gt;0,TRIM(G28&amp;"")&lt;&gt;"Pendiente",TRIM(G28&amp;"")&lt;&gt;"Por confirmar",TRIM(G28&amp;"")&lt;&gt;"No consta",TRIM(G28&amp;"")&lt;&gt;"Desconocido",TRIM(G28&amp;"")&lt;&gt;"Sin confirmar",TRIM(G28&amp;"")&lt;&gt;"Por decidir",TRIM(G28&amp;"")&lt;&gt;"Por comprobar")),0,1))),2)</f>
      </c>
    </row>
    <row r="29" ht="68" customHeight="1">
      <c r="B29" s="44"/>
      <c r="C29" s="54"/>
      <c r="D29" s="44"/>
      <c r="E29" s="44"/>
      <c r="F29" s="44"/>
      <c r="G29" s="44"/>
      <c r="H29" s="44"/>
      <c r="I29" s="55">
        <f>IF(AND(ISNUMBER(M29),M29=0),0,"")</f>
      </c>
      <c r="J29" s="55">
        <f>IF(AND(ISNUMBER(M29),M29=0),IF(E29="Sí",C29,0),"")</f>
      </c>
      <c r="K29" s="48">
        <f>IF(NOT(ISNUMBER(M29)),"",IF(M29=2,"ROJO",IF(M29=1,"ÁMBAR","VERDE")))</f>
      </c>
      <c r="L29" s="48">
        <f>IFERROR(IF(NOT(COUNTA(B29:H29)&gt;0),"",IF(OR(NOT(AND(OR(D29="",D29="Sí",D29="No",D29="Por confirmar"),OR(E29="",E29="Sí",E29="No",E29="Por confirmar"))),NOT(OR(F29="",F29="Nuestro equipo",F29="Cliente",F29="Otro industrial",F29="No aplica",F29="Por confirmar")),IF(LEN(TRIM(C29&amp;""))=0,FALSE,NOT(IF(ISNUMBER(C29),AND(C29&gt;=0,ABS(C29-ROUND(C29,4))&lt;0.00000001),FALSE))),IF(AND(D29="No",ISNUMBER(C29)),C29&lt;&gt;0,FALSE),OR(AND(D29="Sí",E29="No"),AND(D29="No",E29="Sí"),AND(D29="Sí",E29="Sí",AND(LEN(TRIM(F29&amp;""))&gt;0,TRIM(F29&amp;"")&lt;&gt;"Pendiente",TRIM(F29&amp;"")&lt;&gt;"Por confirmar",TRIM(F29&amp;"")&lt;&gt;"No consta",TRIM(F29&amp;"")&lt;&gt;"Desconocido",TRIM(F29&amp;"")&lt;&gt;"Sin confirmar",TRIM(F29&amp;"")&lt;&gt;"Por decidir",TRIM(F29&amp;"")&lt;&gt;"Por comprobar"),F29&lt;&gt;"Nuestro equipo",F29&lt;&gt;"Por confirmar"))),"Revisamos valores y alcance. Aquí solo retiramos la baldosa; otros cambios se tratan en ALCANCE.",IF(M29=1,"Indicamos valor incluido, antes, después, responsable y referencia. Un vacío no es cero.","Componente documentado, sin descontarlo dos veces."))),"Hay una entrada con error. Corregimos el dato antes de cerrar la comprobación.")</f>
      </c>
      <c r="M29" s="49">
        <f>IFERROR(IF(NOT(COUNTA(B29:H29)&gt;0),"",IF(OR(NOT(AND(OR(D29="",D29="Sí",D29="No",D29="Por confirmar"),OR(E29="",E29="Sí",E29="No",E29="Por confirmar"))),NOT(OR(F29="",F29="Nuestro equipo",F29="Cliente",F29="Otro industrial",F29="No aplica",F29="Por confirmar")),IF(LEN(TRIM(C29&amp;""))=0,FALSE,NOT(IF(ISNUMBER(C29),AND(C29&gt;=0,ABS(C29-ROUND(C29,4))&lt;0.00000001),FALSE))),IF(AND(D29="No",ISNUMBER(C29)),C29&lt;&gt;0,FALSE),OR(AND(D29="Sí",E29="No"),AND(D29="No",E29="Sí"),AND(D29="Sí",E29="Sí",AND(LEN(TRIM(F29&amp;""))&gt;0,TRIM(F29&amp;"")&lt;&gt;"Pendiente",TRIM(F29&amp;"")&lt;&gt;"Por confirmar",TRIM(F29&amp;"")&lt;&gt;"No consta",TRIM(F29&amp;"")&lt;&gt;"Desconocido",TRIM(F29&amp;"")&lt;&gt;"Sin confirmar",TRIM(F29&amp;"")&lt;&gt;"Por decidir",TRIM(F29&amp;"")&lt;&gt;"Por comprobar"),F29&lt;&gt;"Nuestro equipo",F29&lt;&gt;"Por confirmar"))),2,IF(AND(AND(LEN(TRIM(B29&amp;""))&gt;0,TRIM(B29&amp;"")&lt;&gt;"Pendiente",TRIM(B29&amp;"")&lt;&gt;"Por confirmar",TRIM(B29&amp;"")&lt;&gt;"No consta",TRIM(B29&amp;"")&lt;&gt;"Desconocido",TRIM(B29&amp;"")&lt;&gt;"Sin confirmar",TRIM(B29&amp;"")&lt;&gt;"Por decidir",TRIM(B29&amp;"")&lt;&gt;"Por comprobar"),IF(ISNUMBER(C29),AND(C29&gt;=0,ABS(C29-ROUND(C29,4))&lt;0.00000001),FALSE),OR(D29="Sí",D29="No"),OR(E29="Sí",E29="No"),AND(LEN(TRIM(F29&amp;""))&gt;0,TRIM(F29&amp;"")&lt;&gt;"Pendiente",TRIM(F29&amp;"")&lt;&gt;"Por confirmar",TRIM(F29&amp;"")&lt;&gt;"No consta",TRIM(F29&amp;"")&lt;&gt;"Desconocido",TRIM(F29&amp;"")&lt;&gt;"Sin confirmar",TRIM(F29&amp;"")&lt;&gt;"Por decidir",TRIM(F29&amp;"")&lt;&gt;"Por comprobar"),F29&lt;&gt;"Por confirmar",AND(LEN(TRIM(G29&amp;""))&gt;0,TRIM(G29&amp;"")&lt;&gt;"Pendiente",TRIM(G29&amp;"")&lt;&gt;"Por confirmar",TRIM(G29&amp;"")&lt;&gt;"No consta",TRIM(G29&amp;"")&lt;&gt;"Desconocido",TRIM(G29&amp;"")&lt;&gt;"Sin confirmar",TRIM(G29&amp;"")&lt;&gt;"Por decidir",TRIM(G29&amp;"")&lt;&gt;"Por comprobar")),0,1))),2)</f>
      </c>
    </row>
    <row r="30" ht="68" customHeight="1">
      <c r="B30" s="44"/>
      <c r="C30" s="54"/>
      <c r="D30" s="44"/>
      <c r="E30" s="44"/>
      <c r="F30" s="44"/>
      <c r="G30" s="44"/>
      <c r="H30" s="44"/>
      <c r="I30" s="55">
        <f>IF(AND(ISNUMBER(M30),M30=0),0,"")</f>
      </c>
      <c r="J30" s="55">
        <f>IF(AND(ISNUMBER(M30),M30=0),IF(E30="Sí",C30,0),"")</f>
      </c>
      <c r="K30" s="48">
        <f>IF(NOT(ISNUMBER(M30)),"",IF(M30=2,"ROJO",IF(M30=1,"ÁMBAR","VERDE")))</f>
      </c>
      <c r="L30" s="48">
        <f>IFERROR(IF(NOT(COUNTA(B30:H30)&gt;0),"",IF(OR(NOT(AND(OR(D30="",D30="Sí",D30="No",D30="Por confirmar"),OR(E30="",E30="Sí",E30="No",E30="Por confirmar"))),NOT(OR(F30="",F30="Nuestro equipo",F30="Cliente",F30="Otro industrial",F30="No aplica",F30="Por confirmar")),IF(LEN(TRIM(C30&amp;""))=0,FALSE,NOT(IF(ISNUMBER(C30),AND(C30&gt;=0,ABS(C30-ROUND(C30,4))&lt;0.00000001),FALSE))),IF(AND(D30="No",ISNUMBER(C30)),C30&lt;&gt;0,FALSE),OR(AND(D30="Sí",E30="No"),AND(D30="No",E30="Sí"),AND(D30="Sí",E30="Sí",AND(LEN(TRIM(F30&amp;""))&gt;0,TRIM(F30&amp;"")&lt;&gt;"Pendiente",TRIM(F30&amp;"")&lt;&gt;"Por confirmar",TRIM(F30&amp;"")&lt;&gt;"No consta",TRIM(F30&amp;"")&lt;&gt;"Desconocido",TRIM(F30&amp;"")&lt;&gt;"Sin confirmar",TRIM(F30&amp;"")&lt;&gt;"Por decidir",TRIM(F30&amp;"")&lt;&gt;"Por comprobar"),F30&lt;&gt;"Nuestro equipo",F30&lt;&gt;"Por confirmar"))),"Revisamos valores y alcance. Aquí solo retiramos la baldosa; otros cambios se tratan en ALCANCE.",IF(M30=1,"Indicamos valor incluido, antes, después, responsable y referencia. Un vacío no es cero.","Componente documentado, sin descontarlo dos veces."))),"Hay una entrada con error. Corregimos el dato antes de cerrar la comprobación.")</f>
      </c>
      <c r="M30" s="49">
        <f>IFERROR(IF(NOT(COUNTA(B30:H30)&gt;0),"",IF(OR(NOT(AND(OR(D30="",D30="Sí",D30="No",D30="Por confirmar"),OR(E30="",E30="Sí",E30="No",E30="Por confirmar"))),NOT(OR(F30="",F30="Nuestro equipo",F30="Cliente",F30="Otro industrial",F30="No aplica",F30="Por confirmar")),IF(LEN(TRIM(C30&amp;""))=0,FALSE,NOT(IF(ISNUMBER(C30),AND(C30&gt;=0,ABS(C30-ROUND(C30,4))&lt;0.00000001),FALSE))),IF(AND(D30="No",ISNUMBER(C30)),C30&lt;&gt;0,FALSE),OR(AND(D30="Sí",E30="No"),AND(D30="No",E30="Sí"),AND(D30="Sí",E30="Sí",AND(LEN(TRIM(F30&amp;""))&gt;0,TRIM(F30&amp;"")&lt;&gt;"Pendiente",TRIM(F30&amp;"")&lt;&gt;"Por confirmar",TRIM(F30&amp;"")&lt;&gt;"No consta",TRIM(F30&amp;"")&lt;&gt;"Desconocido",TRIM(F30&amp;"")&lt;&gt;"Sin confirmar",TRIM(F30&amp;"")&lt;&gt;"Por decidir",TRIM(F30&amp;"")&lt;&gt;"Por comprobar"),F30&lt;&gt;"Nuestro equipo",F30&lt;&gt;"Por confirmar"))),2,IF(AND(AND(LEN(TRIM(B30&amp;""))&gt;0,TRIM(B30&amp;"")&lt;&gt;"Pendiente",TRIM(B30&amp;"")&lt;&gt;"Por confirmar",TRIM(B30&amp;"")&lt;&gt;"No consta",TRIM(B30&amp;"")&lt;&gt;"Desconocido",TRIM(B30&amp;"")&lt;&gt;"Sin confirmar",TRIM(B30&amp;"")&lt;&gt;"Por decidir",TRIM(B30&amp;"")&lt;&gt;"Por comprobar"),IF(ISNUMBER(C30),AND(C30&gt;=0,ABS(C30-ROUND(C30,4))&lt;0.00000001),FALSE),OR(D30="Sí",D30="No"),OR(E30="Sí",E30="No"),AND(LEN(TRIM(F30&amp;""))&gt;0,TRIM(F30&amp;"")&lt;&gt;"Pendiente",TRIM(F30&amp;"")&lt;&gt;"Por confirmar",TRIM(F30&amp;"")&lt;&gt;"No consta",TRIM(F30&amp;"")&lt;&gt;"Desconocido",TRIM(F30&amp;"")&lt;&gt;"Sin confirmar",TRIM(F30&amp;"")&lt;&gt;"Por decidir",TRIM(F30&amp;"")&lt;&gt;"Por comprobar"),F30&lt;&gt;"Por confirmar",AND(LEN(TRIM(G30&amp;""))&gt;0,TRIM(G30&amp;"")&lt;&gt;"Pendiente",TRIM(G30&amp;"")&lt;&gt;"Por confirmar",TRIM(G30&amp;"")&lt;&gt;"No consta",TRIM(G30&amp;"")&lt;&gt;"Desconocido",TRIM(G30&amp;"")&lt;&gt;"Sin confirmar",TRIM(G30&amp;"")&lt;&gt;"Por decidir",TRIM(G30&amp;"")&lt;&gt;"Por comprobar")),0,1))),2)</f>
      </c>
    </row>
    <row r="31" ht="23" customHeight="1">
      <c r="B31" s="33"/>
      <c r="C31" s="33"/>
      <c r="D31" s="33"/>
      <c r="E31" s="33"/>
      <c r="F31" s="33"/>
      <c r="G31" s="33"/>
      <c r="H31" s="33"/>
      <c r="I31" s="33"/>
      <c r="J31" s="33"/>
      <c r="K31" s="33"/>
      <c r="L31" s="33"/>
    </row>
    <row r="32" ht="24" customHeight="1">
      <c r="B32" s="36" t="str">
        <v>El desglose es necesario para retirar una baldosa antes incluida. Si ya estaba fuera, no inventamos su precio ni revisamos el del resto por este aporte. El total exige medida confirmada. Otros cambios se tratan en ALCANCE.</v>
      </c>
      <c r="C32" s="36"/>
      <c r="D32" s="36"/>
      <c r="E32" s="36"/>
      <c r="F32" s="36"/>
      <c r="G32" s="36"/>
      <c r="H32" s="36"/>
      <c r="I32" s="36"/>
      <c r="J32" s="36"/>
      <c r="K32" s="36"/>
      <c r="L32" s="36"/>
    </row>
    <row r="33" ht="24" customHeight="1">
      <c r="B33" s="36"/>
      <c r="C33" s="36"/>
      <c r="D33" s="36"/>
      <c r="E33" s="36"/>
      <c r="F33" s="36"/>
      <c r="G33" s="36"/>
      <c r="H33" s="36"/>
      <c r="I33" s="36"/>
      <c r="J33" s="36"/>
      <c r="K33" s="36"/>
      <c r="L33" s="36"/>
    </row>
    <row r="34" ht="24" customHeight="1">
      <c r="B34" s="48" t="str">
        <v>Diferencia desglose / original</v>
      </c>
      <c r="C34" s="48"/>
      <c r="D34" s="48"/>
      <c r="E34" s="53">
        <f>IFERROR(IF(AND(ISNUMBER(I12),IF(ISNUMBER(E8),AND(E8&gt;=0,ABS(E8-ROUND(E8,4))&lt;0.00000001),FALSE)),ROUND(I12-E8,4),""),"")</f>
      </c>
      <c r="F34" s="36" t="str">
        <v>El desglose debe cuadrar con el precio original a cuatro decimales. No transformamos un coste de compra en parte del precio ni repartimos diferencias por porcentaje.</v>
      </c>
      <c r="G34" s="36"/>
      <c r="H34" s="36"/>
      <c r="I34" s="36"/>
      <c r="J34" s="36"/>
      <c r="K34" s="36"/>
      <c r="L34" s="36"/>
    </row>
    <row r="35" ht="24" customHeight="1">
      <c r="B35" s="33"/>
      <c r="C35" s="33"/>
      <c r="D35" s="33"/>
      <c r="E35" s="33"/>
      <c r="F35" s="36"/>
      <c r="G35" s="36"/>
      <c r="H35" s="36"/>
      <c r="I35" s="36"/>
      <c r="J35" s="36"/>
      <c r="K35" s="36"/>
      <c r="L35" s="36"/>
    </row>
    <row r="36" ht="23" customHeight="1">
      <c r="B36" s="33"/>
      <c r="C36" s="33"/>
      <c r="D36" s="33"/>
      <c r="E36" s="33"/>
      <c r="F36" s="33"/>
      <c r="G36" s="33"/>
      <c r="H36" s="33"/>
      <c r="I36" s="33"/>
      <c r="J36" s="33"/>
      <c r="K36" s="33"/>
      <c r="L36" s="33"/>
    </row>
    <row r="37" ht="23" customHeight="1">
      <c r="B37" s="33"/>
      <c r="C37" s="33"/>
      <c r="D37" s="33"/>
      <c r="E37" s="33"/>
      <c r="F37" s="33"/>
      <c r="G37" s="33"/>
      <c r="H37" s="33"/>
      <c r="I37" s="33"/>
      <c r="J37" s="33"/>
      <c r="K37" s="33"/>
      <c r="L37" s="33"/>
    </row>
    <row r="38" ht="27" customHeight="1">
      <c r="B38" s="48" t="str">
        <v>Diferencia por redondear por separado · €</v>
      </c>
      <c r="C38" s="48"/>
      <c r="D38" s="48"/>
      <c r="E38" s="48"/>
      <c r="F38" s="48"/>
      <c r="G38" s="48"/>
      <c r="H38" s="48"/>
      <c r="I38" s="38">
        <f>IFERROR(IF(AND(ISNUMBER(I16),ISNUMBER(E16),M6=1),ROUND(I16-ROUND(E6*E16,2),2),""),"")</f>
      </c>
      <c r="J38" s="33"/>
      <c r="K38" s="33"/>
      <c r="L38" s="33"/>
    </row>
    <row r="39" ht="23" customHeight="1">
      <c r="B39" s="33"/>
      <c r="C39" s="33"/>
      <c r="D39" s="33"/>
      <c r="E39" s="33"/>
      <c r="F39" s="33"/>
      <c r="G39" s="33"/>
      <c r="H39" s="33"/>
      <c r="I39" s="33"/>
      <c r="J39" s="33"/>
      <c r="K39" s="33"/>
      <c r="L39" s="33"/>
    </row>
    <row r="40" ht="25" customHeight="1">
      <c r="B40" s="36" t="str">
        <v>Redondeamos el total original y el descuento a dos decimales y los restamos para obtener el total tras el cambio. La diferencia de redondeo muestra si multiplicar el unitario restante por separado daría un céntimo distinto. Una partida por copia; si el aporte es parcial, separamos su cantidad. No sumamos estas hojas automáticamente.</v>
      </c>
      <c r="C40" s="36"/>
      <c r="D40" s="36"/>
      <c r="E40" s="36"/>
      <c r="F40" s="36"/>
      <c r="G40" s="36"/>
      <c r="H40" s="36"/>
      <c r="I40" s="36"/>
      <c r="J40" s="36"/>
      <c r="K40" s="36"/>
      <c r="L40" s="36"/>
    </row>
    <row r="41" ht="25" customHeight="1">
      <c r="B41" s="36"/>
      <c r="C41" s="36"/>
      <c r="D41" s="36"/>
      <c r="E41" s="36"/>
      <c r="F41" s="36"/>
      <c r="G41" s="36"/>
      <c r="H41" s="36"/>
      <c r="I41" s="36"/>
      <c r="J41" s="36"/>
      <c r="K41" s="36"/>
      <c r="L41" s="36"/>
    </row>
    <row r="42" ht="25" customHeight="1">
      <c r="B42" s="36"/>
      <c r="C42" s="36"/>
      <c r="D42" s="36"/>
      <c r="E42" s="36"/>
      <c r="F42" s="36"/>
      <c r="G42" s="36"/>
      <c r="H42" s="36"/>
      <c r="I42" s="36"/>
      <c r="J42" s="36"/>
      <c r="K42" s="36"/>
      <c r="L42" s="36"/>
    </row>
    <row r="43" ht="23" customHeight="1">
      <c r="B43" s="33"/>
      <c r="C43" s="33"/>
      <c r="D43" s="33"/>
      <c r="E43" s="33"/>
      <c r="F43" s="33"/>
      <c r="G43" s="33"/>
      <c r="H43" s="33"/>
      <c r="I43" s="33"/>
      <c r="J43" s="33"/>
      <c r="K43" s="33"/>
      <c r="L43" s="33"/>
    </row>
    <row r="44" ht="23" customHeight="1">
      <c r="B44" s="33"/>
      <c r="C44" s="33"/>
      <c r="D44" s="33"/>
      <c r="E44" s="33"/>
      <c r="F44" s="33"/>
      <c r="G44" s="33"/>
      <c r="H44" s="33"/>
      <c r="I44" s="33"/>
      <c r="J44" s="33"/>
      <c r="K44" s="33"/>
      <c r="L44" s="33"/>
    </row>
    <row r="45" ht="25" customHeight="1">
      <c r="B45" s="36" t="str">
        <v>Cuitó Digital · cuitodigital.com</v>
      </c>
      <c r="C45" s="36"/>
      <c r="D45" s="36"/>
      <c r="E45" s="36"/>
      <c r="F45" s="36"/>
      <c r="G45" s="36"/>
      <c r="H45" s="36"/>
      <c r="I45" s="36"/>
      <c r="J45" s="36"/>
      <c r="K45" s="36"/>
      <c r="L45" s="36"/>
    </row>
    <row r="46" ht="23" customHeight="1">
      <c r="B46" s="33"/>
      <c r="C46" s="33"/>
      <c r="D46" s="33"/>
      <c r="E46" s="33"/>
      <c r="F46" s="33"/>
      <c r="G46" s="33"/>
      <c r="H46" s="33"/>
      <c r="I46" s="33"/>
      <c r="J46" s="33"/>
      <c r="K46" s="33"/>
      <c r="L46" s="33"/>
    </row>
    <row r="47" ht="23" customHeight="1">
      <c r="B47" s="33"/>
      <c r="C47" s="33"/>
      <c r="D47" s="33"/>
      <c r="E47" s="33"/>
      <c r="F47" s="33"/>
      <c r="G47" s="33"/>
      <c r="H47" s="33"/>
      <c r="I47" s="33"/>
      <c r="J47" s="33"/>
      <c r="K47" s="33"/>
      <c r="L47" s="33"/>
    </row>
  </sheetData>
  <sheetProtection sheet="1" objects="1" scenarios="1" formatCells="1" formatColumns="0" formatRows="0" insertColumns="1" insertRows="1" deleteColumns="1" deleteRows="1" sort="1" autoFilter="1" selectLockedCells="0" selectUnlockedCells="0"/>
  <mergeCells>
    <mergeCell ref="B2:K3"/>
    <mergeCell ref="B5:L5"/>
    <mergeCell ref="B6:D6"/>
    <mergeCell ref="F6:H6"/>
    <mergeCell ref="B8:D8"/>
    <mergeCell ref="F8:H8"/>
    <mergeCell ref="B10:D10"/>
    <mergeCell ref="F10:H11"/>
    <mergeCell ref="I10:L11"/>
    <mergeCell ref="B12:D12"/>
    <mergeCell ref="F12:H12"/>
    <mergeCell ref="B14:D14"/>
    <mergeCell ref="F14:H14"/>
    <mergeCell ref="B16:D16"/>
    <mergeCell ref="F16:H16"/>
    <mergeCell ref="B18:L19"/>
    <mergeCell ref="G20:H20"/>
    <mergeCell ref="G21:H21"/>
    <mergeCell ref="G22:H22"/>
    <mergeCell ref="G23:H23"/>
    <mergeCell ref="G24:H24"/>
    <mergeCell ref="G25:H25"/>
    <mergeCell ref="G26:H26"/>
    <mergeCell ref="G27:H27"/>
    <mergeCell ref="G28:H28"/>
    <mergeCell ref="G29:H29"/>
    <mergeCell ref="G30:H30"/>
    <mergeCell ref="B34:D34"/>
    <mergeCell ref="B38:H38"/>
    <mergeCell ref="B32:L33"/>
    <mergeCell ref="F34:L35"/>
    <mergeCell ref="B40:L42"/>
    <mergeCell ref="B45:L45"/>
  </mergeCells>
  <conditionalFormatting sqref="K21:K30">
    <cfRule type="expression" dxfId="3" priority="1">
      <formula>AND(ISNUMBER($M21),$M21=0)</formula>
    </cfRule>
    <cfRule type="expression" dxfId="4" priority="2">
      <formula>AND(ISNUMBER($M21),$M21=1)</formula>
    </cfRule>
    <cfRule type="expression" dxfId="5" priority="3">
      <formula>AND(ISNUMBER($M21),$M21=2)</formula>
    </cfRule>
  </conditionalFormatting>
  <conditionalFormatting sqref="B18:L19">
    <cfRule type="expression" dxfId="6" priority="4">
      <formula>AND(ISNUMBER($M$18),$M$18=0)</formula>
    </cfRule>
    <cfRule type="expression" dxfId="7" priority="5">
      <formula>AND(ISNUMBER($M$18),$M$18=1)</formula>
    </cfRule>
    <cfRule type="expression" dxfId="8" priority="6">
      <formula>AND(ISNUMBER($M$18),$M$18=2)</formula>
    </cfRule>
  </conditionalFormatting>
  <dataValidations count="5">
    <dataValidation type="list" sqref="I6" showErrorMessage="1" errorStyle="stop" allowBlank="1" errorTitle="Revisamos el dato" error="Elegimos una opción válida. Un dato pendiente no es cero.">
      <formula1>"Sí,No,Por confirmar"</formula1>
    </dataValidation>
    <dataValidation type="list" sqref="I8" showErrorMessage="1" errorStyle="stop" allowBlank="1" errorTitle="Revisamos el dato" error="Elegimos una opción válida. Un dato pendiente no es cero.">
      <formula1>"Sí,No,Por confirmar"</formula1>
    </dataValidation>
    <dataValidation type="list" sqref="E10" showErrorMessage="1" errorStyle="stop" allowBlank="1" errorTitle="Revisamos el dato" error="Elegimos una opción válida. Un dato pendiente no es cero.">
      <formula1>"Sí,No,Por confirmar"</formula1>
    </dataValidation>
    <dataValidation type="list" sqref="D21:E30" showErrorMessage="1" errorStyle="stop" allowBlank="1" errorTitle="Revisamos el dato" error="Elegimos una opción válida. Un dato pendiente no es cero.">
      <formula1>"Sí,No,Por confirmar"</formula1>
    </dataValidation>
    <dataValidation type="list" sqref="F21:F30" showErrorMessage="1" errorStyle="stop" allowBlank="1" errorTitle="Revisamos el dato" error="Elegimos una opción válida. Un dato pendiente no es cero.">
      <formula1>"Nuestro equipo,Cliente,Otro industrial,No aplica,Por confirmar"</formula1>
    </dataValidation>
  </dataValidations>
  <pageMargins left=".25" right=".25" top=".35" bottom=".35" header=".15" footer=".15"/>
  <pageSetup paperSize="9" orientation="landscape" fitToWidth="1" fitToHeight="0"/>
  <headerFooter>
    <oddFooter>&amp;LCuitó Digital · cuitodigital.com&amp;R&amp;P</oddFooter>
  </headerFooter>
  <drawing r:id="R0a0ec59440414060"/>
</worksheet>
</file>

<file path=xl/worksheets/sheet3.xml><?xml version="1.0" encoding="utf-8"?>
<worksheet xmlns="http://schemas.openxmlformats.org/spreadsheetml/2006/main" xmlns:r="http://schemas.openxmlformats.org/officeDocument/2006/relationships">
  <sheetPr>
    <pageSetUpPr fitToPage="1"/>
  </sheetPr>
  <sheetViews>
    <sheetView showGridLines="0" workbookViewId="0" zoomScale="80"/>
  </sheetViews>
  <sheetFormatPr defaultRowHeight="15"/>
  <cols>
    <col min="1" max="1" width="3" hidden="0" customWidth="1"/>
    <col min="2" max="2" width="25" hidden="0" customWidth="1"/>
    <col min="3" max="3" width="22" hidden="0" customWidth="1"/>
    <col min="4" max="4" width="22" hidden="0" customWidth="1"/>
    <col min="5" max="5" width="22" hidden="0" customWidth="1"/>
    <col min="6" max="6" width="22" hidden="0" customWidth="1"/>
    <col min="7" max="7" width="22" hidden="0" customWidth="1"/>
    <col min="8" max="8" width="44" hidden="0" customWidth="1"/>
  </cols>
  <sheetData>
    <row r="1" ht="23" customHeight="1">
      <c r="B1" s="33"/>
      <c r="C1" s="33"/>
      <c r="D1" s="33"/>
      <c r="E1" s="33"/>
      <c r="F1" s="33"/>
      <c r="G1" s="33"/>
      <c r="H1" s="33"/>
    </row>
    <row r="2" ht="25" customHeight="1">
      <c r="B2" s="34" t="str">
        <v>Registramos el alcance y descontamos solo lo que sale</v>
      </c>
      <c r="C2" s="34"/>
      <c r="D2" s="34"/>
      <c r="E2" s="34"/>
      <c r="F2" s="34"/>
      <c r="G2" s="34"/>
      <c r="H2" s="33"/>
    </row>
    <row r="3" ht="25" customHeight="1">
      <c r="B3" s="34"/>
      <c r="C3" s="34"/>
      <c r="D3" s="34"/>
      <c r="E3" s="34"/>
      <c r="F3" s="34"/>
      <c r="G3" s="34"/>
      <c r="H3" s="33"/>
    </row>
    <row r="4" ht="23" customHeight="1">
      <c r="B4" s="35"/>
      <c r="C4" s="35"/>
      <c r="D4" s="35"/>
      <c r="E4" s="35"/>
      <c r="F4" s="35"/>
      <c r="G4" s="35"/>
      <c r="H4" s="35"/>
    </row>
    <row r="5" ht="23" customHeight="1">
      <c r="B5" s="33"/>
      <c r="C5" s="33"/>
      <c r="D5" s="33"/>
      <c r="E5" s="33"/>
      <c r="F5" s="33"/>
      <c r="G5" s="33"/>
      <c r="H5" s="33"/>
    </row>
    <row r="6" ht="27" customHeight="1">
      <c r="B6" s="48" t="str">
        <v>En ALCANCE anotamos cada trabajo antes y después, responsables, estado e importes del mismo criterio sin IVA. Sale exige un cero explícito después; se queda permite un cambio de cantidad o alcance con su referencia.</v>
      </c>
      <c r="C6" s="48"/>
      <c r="D6" s="48"/>
      <c r="E6" s="48"/>
      <c r="F6" s="48"/>
      <c r="G6" s="48"/>
      <c r="H6" s="48"/>
    </row>
    <row r="7" ht="27" customHeight="1">
      <c r="B7" s="48"/>
      <c r="C7" s="48"/>
      <c r="D7" s="48"/>
      <c r="E7" s="48"/>
      <c r="F7" s="48"/>
      <c r="G7" s="48"/>
      <c r="H7" s="48"/>
    </row>
    <row r="8" ht="23" customHeight="1">
      <c r="B8" s="33"/>
      <c r="C8" s="33"/>
      <c r="D8" s="33"/>
      <c r="E8" s="33"/>
      <c r="F8" s="33"/>
      <c r="G8" s="33"/>
      <c r="H8" s="33"/>
    </row>
    <row r="9" ht="23" customHeight="1">
      <c r="B9" s="33"/>
      <c r="C9" s="33"/>
      <c r="D9" s="33"/>
      <c r="E9" s="33"/>
      <c r="F9" s="33"/>
      <c r="G9" s="33"/>
      <c r="H9" s="33"/>
    </row>
    <row r="10" ht="27" customHeight="1">
      <c r="B10" s="48" t="str">
        <v>La diferencia calculable puede conocerse aunque falte asignar un responsable. No acredita adjudicación a otro ni aceptación. La variación completa queda pendiente hasta resolver todas las filas. Las no utilizadas se ignoran.</v>
      </c>
      <c r="C10" s="48"/>
      <c r="D10" s="48"/>
      <c r="E10" s="48"/>
      <c r="F10" s="48"/>
      <c r="G10" s="48"/>
      <c r="H10" s="48"/>
    </row>
    <row r="11" ht="27" customHeight="1">
      <c r="B11" s="48"/>
      <c r="C11" s="48"/>
      <c r="D11" s="48"/>
      <c r="E11" s="48"/>
      <c r="F11" s="48"/>
      <c r="G11" s="48"/>
      <c r="H11" s="48"/>
    </row>
    <row r="12" ht="23" customHeight="1">
      <c r="B12" s="33"/>
      <c r="C12" s="33"/>
      <c r="D12" s="33"/>
      <c r="E12" s="33"/>
      <c r="F12" s="33"/>
      <c r="G12" s="33"/>
      <c r="H12" s="33"/>
    </row>
    <row r="13" ht="23" customHeight="1">
      <c r="B13" s="33"/>
      <c r="C13" s="33"/>
      <c r="D13" s="33"/>
      <c r="E13" s="33"/>
      <c r="F13" s="33"/>
      <c r="G13" s="33"/>
      <c r="H13" s="33"/>
    </row>
    <row r="14" ht="27" customHeight="1">
      <c r="B14" s="48" t="str">
        <v>Para un trabajo nuevo indicamos que antes no estaba incluido y escribimos cero antes. Un vacío no equivale a cero. Los importes tienen dos decimales; un abono puede ser negativo cuando su referencia explica el motivo.</v>
      </c>
      <c r="C14" s="48"/>
      <c r="D14" s="48"/>
      <c r="E14" s="48"/>
      <c r="F14" s="48"/>
      <c r="G14" s="48"/>
      <c r="H14" s="48"/>
    </row>
    <row r="15" ht="27" customHeight="1">
      <c r="B15" s="48"/>
      <c r="C15" s="48"/>
      <c r="D15" s="48"/>
      <c r="E15" s="48"/>
      <c r="F15" s="48"/>
      <c r="G15" s="48"/>
      <c r="H15" s="48"/>
    </row>
    <row r="16" ht="23" customHeight="1">
      <c r="B16" s="33"/>
      <c r="C16" s="33"/>
      <c r="D16" s="33"/>
      <c r="E16" s="33"/>
      <c r="F16" s="33"/>
      <c r="G16" s="33"/>
      <c r="H16" s="33"/>
    </row>
    <row r="17" ht="23" customHeight="1">
      <c r="B17" s="33"/>
      <c r="C17" s="33"/>
      <c r="D17" s="33"/>
      <c r="E17" s="33"/>
      <c r="F17" s="33"/>
      <c r="G17" s="33"/>
      <c r="H17" s="33"/>
    </row>
    <row r="18" ht="27" customHeight="1">
      <c r="B18" s="48" t="str">
        <v>MATERIAL CLIENTE trabaja una partida de baldosa por copia: cantidad en m² y valores unitarios sin IVA por m². Si el aporte es parcial, separamos su cantidad. Confirmamos la medida y el criterio del desglose.</v>
      </c>
      <c r="C18" s="48"/>
      <c r="D18" s="48"/>
      <c r="E18" s="48"/>
      <c r="F18" s="48"/>
      <c r="G18" s="48"/>
      <c r="H18" s="48"/>
    </row>
    <row r="19" ht="27" customHeight="1">
      <c r="B19" s="48"/>
      <c r="C19" s="48"/>
      <c r="D19" s="48"/>
      <c r="E19" s="48"/>
      <c r="F19" s="48"/>
      <c r="G19" s="48"/>
      <c r="H19" s="48"/>
    </row>
    <row r="20" ht="23" customHeight="1">
      <c r="B20" s="33"/>
      <c r="C20" s="33"/>
      <c r="D20" s="33"/>
      <c r="E20" s="33"/>
      <c r="F20" s="33"/>
      <c r="G20" s="33"/>
      <c r="H20" s="33"/>
    </row>
    <row r="21" ht="23" customHeight="1">
      <c r="B21" s="33"/>
      <c r="C21" s="33"/>
      <c r="D21" s="33"/>
      <c r="E21" s="33"/>
      <c r="F21" s="33"/>
      <c r="G21" s="33"/>
      <c r="H21" s="33"/>
    </row>
    <row r="22" ht="27" customHeight="1">
      <c r="B22" s="48" t="str">
        <v>Si la baldosa estaba incluida, identificamos su valor dentro del precio original. Los cinco componentes fijos necesitan datos, incluso cero documentado si procede. Los opcionales vacíos no intervienen. No sustituimos el valor incluido por una factura de compra.</v>
      </c>
      <c r="C22" s="48"/>
      <c r="D22" s="48"/>
      <c r="E22" s="48"/>
      <c r="F22" s="48"/>
      <c r="G22" s="48"/>
      <c r="H22" s="48"/>
    </row>
    <row r="23" ht="27" customHeight="1">
      <c r="B23" s="48"/>
      <c r="C23" s="48"/>
      <c r="D23" s="48"/>
      <c r="E23" s="48"/>
      <c r="F23" s="48"/>
      <c r="G23" s="48"/>
      <c r="H23" s="48"/>
    </row>
    <row r="24" ht="23" customHeight="1">
      <c r="B24" s="33"/>
      <c r="C24" s="33"/>
      <c r="D24" s="33"/>
      <c r="E24" s="33"/>
      <c r="F24" s="33"/>
      <c r="G24" s="33"/>
      <c r="H24" s="33"/>
    </row>
    <row r="25" ht="23" customHeight="1">
      <c r="B25" s="33"/>
      <c r="C25" s="33"/>
      <c r="D25" s="33"/>
      <c r="E25" s="33"/>
      <c r="F25" s="33"/>
      <c r="G25" s="33"/>
      <c r="H25" s="33"/>
    </row>
    <row r="26" ht="27" customHeight="1">
      <c r="B26" s="48" t="str">
        <v>El desglose completo tiene que cuadrar con el precio original a cuatro decimales. No calculamos un porcentaje para encajarlo. Un máximo orientativo o una superficie estimada no acreditan el descuento definitivo.</v>
      </c>
      <c r="C26" s="48"/>
      <c r="D26" s="48"/>
      <c r="E26" s="48"/>
      <c r="F26" s="48"/>
      <c r="G26" s="48"/>
      <c r="H26" s="48"/>
    </row>
    <row r="27" ht="27" customHeight="1">
      <c r="B27" s="48"/>
      <c r="C27" s="48"/>
      <c r="D27" s="48"/>
      <c r="E27" s="48"/>
      <c r="F27" s="48"/>
      <c r="G27" s="48"/>
      <c r="H27" s="48"/>
    </row>
    <row r="28" ht="23" customHeight="1">
      <c r="B28" s="33"/>
      <c r="C28" s="33"/>
      <c r="D28" s="33"/>
      <c r="E28" s="33"/>
      <c r="F28" s="33"/>
      <c r="G28" s="33"/>
      <c r="H28" s="33"/>
    </row>
    <row r="29" ht="23" customHeight="1">
      <c r="B29" s="33"/>
      <c r="C29" s="33"/>
      <c r="D29" s="33"/>
      <c r="E29" s="33"/>
      <c r="F29" s="33"/>
      <c r="G29" s="33"/>
      <c r="H29" s="33"/>
    </row>
    <row r="30" ht="27" customHeight="1">
      <c r="B30" s="48" t="str">
        <v>Solo retiramos baldosa aportada por el cliente. Colocación, adhesivo, junta y soporte permanecen según el alcance. Si cambia otro componente o responsable, lo registramos como un cambio distinto en ALCANCE.</v>
      </c>
      <c r="C30" s="48"/>
      <c r="D30" s="48"/>
      <c r="E30" s="48"/>
      <c r="F30" s="48"/>
      <c r="G30" s="48"/>
      <c r="H30" s="48"/>
    </row>
    <row r="31" ht="27" customHeight="1">
      <c r="B31" s="48"/>
      <c r="C31" s="48"/>
      <c r="D31" s="48"/>
      <c r="E31" s="48"/>
      <c r="F31" s="48"/>
      <c r="G31" s="48"/>
      <c r="H31" s="48"/>
    </row>
    <row r="32" ht="23" customHeight="1">
      <c r="B32" s="33"/>
      <c r="C32" s="33"/>
      <c r="D32" s="33"/>
      <c r="E32" s="33"/>
      <c r="F32" s="33"/>
      <c r="G32" s="33"/>
      <c r="H32" s="33"/>
    </row>
    <row r="33" ht="23" customHeight="1">
      <c r="B33" s="33"/>
      <c r="C33" s="33"/>
      <c r="D33" s="33"/>
      <c r="E33" s="33"/>
      <c r="F33" s="33"/>
      <c r="G33" s="33"/>
      <c r="H33" s="33"/>
    </row>
    <row r="34" ht="27" customHeight="1">
      <c r="B34" s="48" t="str">
        <v>Si la baldosa ya estaba excluida y lo documentamos, el descuento unitario adicional es cero. No exigimos inventar un precio de baldosa. Sin cantidad confirmada o precio original, el descuento total o el importe restante siguen pendientes.</v>
      </c>
      <c r="C34" s="48"/>
      <c r="D34" s="48"/>
      <c r="E34" s="48"/>
      <c r="F34" s="48"/>
      <c r="G34" s="48"/>
      <c r="H34" s="48"/>
    </row>
    <row r="35" ht="27" customHeight="1">
      <c r="B35" s="48"/>
      <c r="C35" s="48"/>
      <c r="D35" s="48"/>
      <c r="E35" s="48"/>
      <c r="F35" s="48"/>
      <c r="G35" s="48"/>
      <c r="H35" s="48"/>
    </row>
    <row r="36" ht="23" customHeight="1">
      <c r="B36" s="33"/>
      <c r="C36" s="33"/>
      <c r="D36" s="33"/>
      <c r="E36" s="33"/>
      <c r="F36" s="33"/>
      <c r="G36" s="33"/>
      <c r="H36" s="33"/>
    </row>
    <row r="37" ht="23" customHeight="1">
      <c r="B37" s="33"/>
      <c r="C37" s="33"/>
      <c r="D37" s="33"/>
      <c r="E37" s="33"/>
      <c r="F37" s="33"/>
      <c r="G37" s="33"/>
      <c r="H37" s="33"/>
    </row>
    <row r="38" ht="27" customHeight="1">
      <c r="B38" s="48" t="str">
        <v>Redondeamos total original y descuento a dos decimales, y restamos para el total tras el cambio. Mostramos la posible diferencia de calcular cantidad por unitario restante por separado. No añadimos un épsilon para forzar redondeos.</v>
      </c>
      <c r="C38" s="48"/>
      <c r="D38" s="48"/>
      <c r="E38" s="48"/>
      <c r="F38" s="48"/>
      <c r="G38" s="48"/>
      <c r="H38" s="48"/>
    </row>
    <row r="39" ht="27" customHeight="1">
      <c r="B39" s="48"/>
      <c r="C39" s="48"/>
      <c r="D39" s="48"/>
      <c r="E39" s="48"/>
      <c r="F39" s="48"/>
      <c r="G39" s="48"/>
      <c r="H39" s="48"/>
    </row>
    <row r="40" ht="23" customHeight="1">
      <c r="B40" s="33"/>
      <c r="C40" s="33"/>
      <c r="D40" s="33"/>
      <c r="E40" s="33"/>
      <c r="F40" s="33"/>
      <c r="G40" s="33"/>
      <c r="H40" s="33"/>
    </row>
    <row r="41" ht="23" customHeight="1">
      <c r="B41" s="33"/>
      <c r="C41" s="33"/>
      <c r="D41" s="33"/>
      <c r="E41" s="33"/>
      <c r="F41" s="33"/>
      <c r="G41" s="33"/>
      <c r="H41" s="33"/>
    </row>
    <row r="42" ht="27" customHeight="1">
      <c r="B42" s="48" t="str">
        <v>Ejemplo real 1, extracto aproximado: climatización de unos 20.700 € sale; ayudas de unos 6.700 € permanecen; aparatos sanitarios siguen por confirmar. Las otras instalaciones no desaparecen todas por quitar un capítulo.</v>
      </c>
      <c r="C42" s="48"/>
      <c r="D42" s="48"/>
      <c r="E42" s="48"/>
      <c r="F42" s="48"/>
      <c r="G42" s="48"/>
      <c r="H42" s="48"/>
    </row>
    <row r="43" ht="27" customHeight="1">
      <c r="B43" s="48"/>
      <c r="C43" s="48"/>
      <c r="D43" s="48"/>
      <c r="E43" s="48"/>
      <c r="F43" s="48"/>
      <c r="G43" s="48"/>
      <c r="H43" s="48"/>
    </row>
    <row r="44" ht="23" customHeight="1">
      <c r="B44" s="33"/>
      <c r="C44" s="33"/>
      <c r="D44" s="33"/>
      <c r="E44" s="33"/>
      <c r="F44" s="33"/>
      <c r="G44" s="33"/>
      <c r="H44" s="33"/>
    </row>
    <row r="45" ht="23" customHeight="1">
      <c r="B45" s="33"/>
      <c r="C45" s="33"/>
      <c r="D45" s="33"/>
      <c r="E45" s="33"/>
      <c r="F45" s="33"/>
      <c r="G45" s="33"/>
      <c r="H45" s="33"/>
    </row>
    <row r="46" ht="27" customHeight="1">
      <c r="B46" s="48" t="str">
        <v>Ejemplo real 2: una propiedad pasa a comprar la baldosa, pero la superficie es estimada y solo consta un máximo orientativo de material. El descuento queda pendiente; no quitamos colocación, adhesivo, junta ni soporte.</v>
      </c>
      <c r="C46" s="48"/>
      <c r="D46" s="48"/>
      <c r="E46" s="48"/>
      <c r="F46" s="48"/>
      <c r="G46" s="48"/>
      <c r="H46" s="48"/>
    </row>
    <row r="47" ht="27" customHeight="1">
      <c r="B47" s="48"/>
      <c r="C47" s="48"/>
      <c r="D47" s="48"/>
      <c r="E47" s="48"/>
      <c r="F47" s="48"/>
      <c r="G47" s="48"/>
      <c r="H47" s="48"/>
    </row>
    <row r="48" ht="23" customHeight="1">
      <c r="B48" s="33"/>
      <c r="C48" s="33"/>
      <c r="D48" s="33"/>
      <c r="E48" s="33"/>
      <c r="F48" s="33"/>
      <c r="G48" s="33"/>
      <c r="H48" s="33"/>
    </row>
    <row r="49" ht="23" customHeight="1">
      <c r="B49" s="33"/>
      <c r="C49" s="33"/>
      <c r="D49" s="33"/>
      <c r="E49" s="33"/>
      <c r="F49" s="33"/>
      <c r="G49" s="33"/>
      <c r="H49" s="33"/>
    </row>
    <row r="50" ht="27" customHeight="1">
      <c r="B50" s="48" t="str">
        <v>Ejemplo real 3: el documento ya excluye la baldosa de propiedad y mantiene colocación y consumibles. Mostramos descuento unitario adicional cero. Los materiales restantes no son toda la baldosa ni se retiran por su nombre de columna.</v>
      </c>
      <c r="C50" s="48"/>
      <c r="D50" s="48"/>
      <c r="E50" s="48"/>
      <c r="F50" s="48"/>
      <c r="G50" s="48"/>
      <c r="H50" s="48"/>
    </row>
    <row r="51" ht="27" customHeight="1">
      <c r="B51" s="48"/>
      <c r="C51" s="48"/>
      <c r="D51" s="48"/>
      <c r="E51" s="48"/>
      <c r="F51" s="48"/>
      <c r="G51" s="48"/>
      <c r="H51" s="48"/>
    </row>
    <row r="52" ht="23" customHeight="1">
      <c r="B52" s="33"/>
      <c r="C52" s="33"/>
      <c r="D52" s="33"/>
      <c r="E52" s="33"/>
      <c r="F52" s="33"/>
      <c r="G52" s="33"/>
      <c r="H52" s="33"/>
    </row>
    <row r="53" ht="23" customHeight="1">
      <c r="B53" s="33"/>
      <c r="C53" s="33"/>
      <c r="D53" s="33"/>
      <c r="E53" s="33"/>
      <c r="F53" s="33"/>
      <c r="G53" s="33"/>
      <c r="H53" s="33"/>
    </row>
    <row r="54" ht="27" customHeight="1">
      <c r="B54" s="48" t="str">
        <v>Los tres casos son obras diferentes y se prueban por separado. En ALCANCE dejamos un extracto del primero; en MATERIAL CLIENTE, el tercero. No los sumamos como una obra. Las cifras públicas se han redondeado.</v>
      </c>
      <c r="C54" s="48"/>
      <c r="D54" s="48"/>
      <c r="E54" s="48"/>
      <c r="F54" s="48"/>
      <c r="G54" s="48"/>
      <c r="H54" s="48"/>
    </row>
    <row r="55" ht="27" customHeight="1">
      <c r="B55" s="48"/>
      <c r="C55" s="48"/>
      <c r="D55" s="48"/>
      <c r="E55" s="48"/>
      <c r="F55" s="48"/>
      <c r="G55" s="48"/>
      <c r="H55" s="48"/>
    </row>
    <row r="56" ht="23" customHeight="1">
      <c r="B56" s="33"/>
      <c r="C56" s="33"/>
      <c r="D56" s="33"/>
      <c r="E56" s="33"/>
      <c r="F56" s="33"/>
      <c r="G56" s="33"/>
      <c r="H56" s="33"/>
    </row>
    <row r="57" ht="23" customHeight="1">
      <c r="B57" s="33"/>
      <c r="C57" s="33"/>
      <c r="D57" s="33"/>
      <c r="E57" s="33"/>
      <c r="F57" s="33"/>
      <c r="G57" s="33"/>
      <c r="H57" s="33"/>
    </row>
    <row r="58" ht="27" customHeight="1">
      <c r="B58" s="48" t="str">
        <v>Ejercicio didáctico: 20 m² a 60 €/m²; baldosa 25, colocación 20, adhesivo 5, junta 3 y soporte 7 €/m². Descuento 500 € y total restante 700 €. No es una tarifa ni un descuento observado en los casos reales.</v>
      </c>
      <c r="C58" s="48"/>
      <c r="D58" s="48"/>
      <c r="E58" s="48"/>
      <c r="F58" s="48"/>
      <c r="G58" s="48"/>
      <c r="H58" s="48"/>
    </row>
    <row r="59" ht="27" customHeight="1">
      <c r="B59" s="48"/>
      <c r="C59" s="48"/>
      <c r="D59" s="48"/>
      <c r="E59" s="48"/>
      <c r="F59" s="48"/>
      <c r="G59" s="48"/>
      <c r="H59" s="48"/>
    </row>
    <row r="60" ht="23" customHeight="1">
      <c r="B60" s="33"/>
      <c r="C60" s="33"/>
      <c r="D60" s="33"/>
      <c r="E60" s="33"/>
      <c r="F60" s="33"/>
      <c r="G60" s="33"/>
      <c r="H60" s="33"/>
    </row>
    <row r="61" ht="23" customHeight="1">
      <c r="B61" s="33"/>
      <c r="C61" s="33"/>
      <c r="D61" s="33"/>
      <c r="E61" s="33"/>
      <c r="F61" s="33"/>
      <c r="G61" s="33"/>
      <c r="H61" s="33"/>
    </row>
    <row r="62" ht="27" customHeight="1">
      <c r="B62" s="48" t="str">
        <v>Amarillo: entrada manual. Fórmulas bloqueadas y tres hojas protegidas sin contraseña. Podemos ajustar alturas y anchos. Hay cien cambios y diez componentes por partida. Para ampliar retiramos protección y revisamos referencias.</v>
      </c>
      <c r="C62" s="48"/>
      <c r="D62" s="48"/>
      <c r="E62" s="48"/>
      <c r="F62" s="48"/>
      <c r="G62" s="48"/>
      <c r="H62" s="48"/>
    </row>
    <row r="63" ht="27" customHeight="1">
      <c r="B63" s="48"/>
      <c r="C63" s="48"/>
      <c r="D63" s="48"/>
      <c r="E63" s="48"/>
      <c r="F63" s="48"/>
      <c r="G63" s="48"/>
      <c r="H63" s="48"/>
    </row>
    <row r="64" ht="23" customHeight="1">
      <c r="B64" s="33"/>
      <c r="C64" s="33"/>
      <c r="D64" s="33"/>
      <c r="E64" s="33"/>
      <c r="F64" s="33"/>
      <c r="G64" s="33"/>
      <c r="H64" s="33"/>
    </row>
    <row r="65" ht="23" customHeight="1">
      <c r="B65" s="33"/>
      <c r="C65" s="33"/>
      <c r="D65" s="33"/>
      <c r="E65" s="33"/>
      <c r="F65" s="33"/>
      <c r="G65" s="33"/>
      <c r="H65" s="33"/>
    </row>
    <row r="66" ht="27" customHeight="1">
      <c r="B66" s="48" t="str">
        <v>Las fórmulas estándar XLSX se localizan en Excel en español. Las pruebas de cálculo y la conversión de una copia no prueban edición y recálculo en Excel de escritorio. Ese contraste sigue pendiente, especialmente en límites de medio céntimo.</v>
      </c>
      <c r="C66" s="48"/>
      <c r="D66" s="48"/>
      <c r="E66" s="48"/>
      <c r="F66" s="48"/>
      <c r="G66" s="48"/>
      <c r="H66" s="48"/>
    </row>
    <row r="67" ht="27" customHeight="1">
      <c r="B67" s="48"/>
      <c r="C67" s="48"/>
      <c r="D67" s="48"/>
      <c r="E67" s="48"/>
      <c r="F67" s="48"/>
      <c r="G67" s="48"/>
      <c r="H67" s="48"/>
    </row>
    <row r="68" ht="23" customHeight="1">
      <c r="B68" s="33"/>
      <c r="C68" s="33"/>
      <c r="D68" s="33"/>
      <c r="E68" s="33"/>
      <c r="F68" s="33"/>
      <c r="G68" s="33"/>
      <c r="H68" s="33"/>
    </row>
    <row r="69" ht="23" customHeight="1">
      <c r="B69" s="33"/>
      <c r="C69" s="33"/>
      <c r="D69" s="33"/>
      <c r="E69" s="33"/>
      <c r="F69" s="33"/>
      <c r="G69" s="33"/>
      <c r="H69" s="33"/>
    </row>
    <row r="70" ht="27" customHeight="1">
      <c r="B70" s="48" t="str">
        <v>Si trasladamos el descuento del material a ALCANCE, lo hacemos una sola vez. No se suman las dos hojas. Conservamos fuentes y huellas fuera de la descarga. Registramos decisiones operativas, sin calcular margen ni generar documentos contractuales.</v>
      </c>
      <c r="C70" s="48"/>
      <c r="D70" s="48"/>
      <c r="E70" s="48"/>
      <c r="F70" s="48"/>
      <c r="G70" s="48"/>
      <c r="H70" s="48"/>
    </row>
    <row r="71" ht="27" customHeight="1">
      <c r="B71" s="48"/>
      <c r="C71" s="48"/>
      <c r="D71" s="48"/>
      <c r="E71" s="48"/>
      <c r="F71" s="48"/>
      <c r="G71" s="48"/>
      <c r="H71" s="48"/>
    </row>
    <row r="72" ht="23" customHeight="1">
      <c r="B72" s="33"/>
      <c r="C72" s="33"/>
      <c r="D72" s="33"/>
      <c r="E72" s="33"/>
      <c r="F72" s="33"/>
      <c r="G72" s="33"/>
      <c r="H72" s="33"/>
    </row>
    <row r="73" ht="23" customHeight="1">
      <c r="B73" s="33"/>
      <c r="C73" s="33"/>
      <c r="D73" s="33"/>
      <c r="E73" s="33"/>
      <c r="F73" s="33"/>
      <c r="G73" s="33"/>
      <c r="H73" s="33"/>
    </row>
    <row r="74" ht="25" customHeight="1">
      <c r="B74" s="36" t="str">
        <v>Cuitó Digital · cuitodigital.com</v>
      </c>
      <c r="C74" s="36"/>
      <c r="D74" s="36"/>
      <c r="E74" s="36"/>
      <c r="F74" s="36"/>
      <c r="G74" s="36"/>
      <c r="H74" s="36"/>
    </row>
    <row r="75" ht="23" customHeight="1">
      <c r="B75" s="33"/>
      <c r="C75" s="33"/>
      <c r="D75" s="33"/>
      <c r="E75" s="33"/>
      <c r="F75" s="33"/>
      <c r="G75" s="33"/>
      <c r="H75" s="33"/>
    </row>
    <row r="76" ht="27" customHeight="1">
      <c r="B76" s="37" t="str">
        <v>¿Lo quieres hecho? cuitodigital.com/presupuestos-a-medida</v>
      </c>
      <c r="C76" s="37"/>
      <c r="D76" s="37"/>
      <c r="E76" s="37"/>
      <c r="F76" s="37"/>
      <c r="G76" s="37"/>
      <c r="H76" s="37"/>
    </row>
    <row r="77" ht="23" customHeight="1">
      <c r="B77" s="33"/>
      <c r="C77" s="33"/>
      <c r="D77" s="33"/>
      <c r="E77" s="33"/>
      <c r="F77" s="33"/>
      <c r="G77" s="33"/>
      <c r="H77" s="33"/>
    </row>
  </sheetData>
  <sheetProtection sheet="1" objects="1" scenarios="1" formatCells="1" formatColumns="0" formatRows="0" insertColumns="1" insertRows="1" deleteColumns="1" deleteRows="1" sort="1" autoFilter="1" selectLockedCells="0" selectUnlockedCells="0"/>
  <mergeCells>
    <mergeCell ref="B2:G3"/>
    <mergeCell ref="B6:H7"/>
    <mergeCell ref="B10:H11"/>
    <mergeCell ref="B14:H15"/>
    <mergeCell ref="B18:H19"/>
    <mergeCell ref="B22:H23"/>
    <mergeCell ref="B26:H27"/>
    <mergeCell ref="B30:H31"/>
    <mergeCell ref="B34:H35"/>
    <mergeCell ref="B38:H39"/>
    <mergeCell ref="B42:H43"/>
    <mergeCell ref="B46:H47"/>
    <mergeCell ref="B50:H51"/>
    <mergeCell ref="B54:H55"/>
    <mergeCell ref="B58:H59"/>
    <mergeCell ref="B62:H63"/>
    <mergeCell ref="B66:H67"/>
    <mergeCell ref="B70:H71"/>
    <mergeCell ref="B74:H74"/>
    <mergeCell ref="B76:H76"/>
  </mergeCells>
  <pageMargins left=".25" right=".25" top=".35" bottom=".35" header=".15" footer=".15"/>
  <pageSetup paperSize="9" orientation="landscape" fitToWidth="1" fitToHeight="0"/>
  <headerFooter>
    <oddFooter>&amp;LCuitó Digital · cuitodigital.com&amp;R&amp;P</oddFooter>
  </headerFooter>
  <drawing r:id="R41b441bdb73847c3"/>
</worksheet>
</file>