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068c93a564095" /></Relationships>
</file>

<file path=xl/workbook.xml><?xml version="1.0" encoding="utf-8"?>
<workbook xmlns="http://schemas.openxmlformats.org/spreadsheetml/2006/main" xmlns:r="http://schemas.openxmlformats.org/officeDocument/2006/relationships">
  <sheets>
    <sheet name="TEXTO CLIENTE" sheetId="1" r:id="R9ed8ac85e5374fa3"/>
    <sheet name="VERSIONES" sheetId="2" r:id="R6b3738257ff341c8"/>
    <sheet name="FASES" sheetId="3" r:id="R9d6a5bd77484489e"/>
    <sheet name="LÉEME" sheetId="4" r:id="Ra4d7ef5e9fb34704"/>
  </sheets>
  <definedNames>
    <definedName name="_xlnm.Print_Area" localSheetId="0">'TEXTO CLIENTE'!$B$2:$K$115</definedName>
    <definedName name="_xlnm.Print_Area" localSheetId="1">'VERSIONES'!$B$2:$P$115</definedName>
    <definedName name="_xlnm.Print_Area" localSheetId="2">'FASES'!$B$2:$L$45</definedName>
    <definedName name="_xlnm.Print_Area" localSheetId="3">'LÉEME'!$B$2:$H$67</definedName>
  </definedNames>
  <calcPr calcMode="auto" fullCalcOnLoad="1" forceFullCalc="1" calcCompleted="0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#,##0.00####"/>
    <numFmt numFmtId="202" formatCode="#,##0.0000&quot; €&quot;;-#,##0.0000&quot; €&quot;;0.0000&quot; €&quot;"/>
    <numFmt numFmtId="203" formatCode="#,##0.00&quot; €&quot;;-#,##0.00&quot; €&quot;;0.00&quot; €&quot;"/>
  </numFmts>
  <fonts count="6">
    <font>
      <sz val="11"/>
      <name val="Carlito"/>
    </font>
    <font>
      <sz val="11"/>
      <color rgb="FF0B1F3A"/>
      <name val="Arial"/>
    </font>
    <font>
      <b/>
      <sz val="17"/>
      <color rgb="FF0B1F3A"/>
      <name val="Arial"/>
    </font>
    <font>
      <sz val="10"/>
      <color rgb="FF0B1F3A"/>
      <name val="Arial"/>
    </font>
    <font>
      <b/>
      <sz val="11"/>
      <color rgb="FF0B1F3A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B1F3A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8752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200" fontId="1" fillId="2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  <xf numFmtId="201" fontId="1" fillId="4" borderId="0" xfId="0" applyNumberFormat="1" applyFont="1" applyFill="1" applyBorder="1" applyAlignment="1">
      <alignment vertical="center" wrapText="1"/>
    </xf>
    <xf numFmtId="202" fontId="1" fillId="4" borderId="0" xfId="0" applyNumberFormat="1" applyFont="1" applyFill="1" applyBorder="1" applyAlignment="1">
      <alignment vertical="center" wrapText="1"/>
    </xf>
    <xf numFmtId="203" fontId="1" fillId="2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4" borderId="0" xfId="0" applyNumberFormat="1" applyFont="1" applyFill="1" applyBorder="1" applyAlignment="1">
      <alignment horizontal="center" vertical="center" wrapText="1"/>
    </xf>
    <xf numFmtId="203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 applyProtection="1">
      <alignment vertical="center"/>
      <protection locked="1" hidden="0"/>
    </xf>
    <xf numFmtId="0" fontId="2" fillId="2" borderId="0" xfId="0" applyNumberFormat="1" applyFont="1" applyFill="1" applyBorder="1" applyAlignment="1" applyProtection="1">
      <alignment vertical="center" wrapText="1"/>
      <protection locked="1" hidden="0"/>
    </xf>
    <xf numFmtId="0" fontId="1" fillId="2" borderId="1" xfId="0" applyNumberFormat="1" applyFont="1" applyFill="1" applyBorder="1" applyAlignment="1" applyProtection="1">
      <alignment vertical="center"/>
      <protection locked="1" hidden="0"/>
    </xf>
    <xf numFmtId="0" fontId="3" fillId="2" borderId="0" xfId="0" applyNumberFormat="1" applyFont="1" applyFill="1" applyBorder="1" applyAlignment="1" applyProtection="1">
      <alignment vertical="center" wrapText="1"/>
      <protection locked="1" hidden="0"/>
    </xf>
    <xf numFmtId="0" fontId="4" fillId="2" borderId="0" xfId="0" applyNumberFormat="1" applyFont="1" applyFill="1" applyBorder="1" applyAlignment="1" applyProtection="1">
      <alignment vertical="center" wrapText="1"/>
      <protection locked="1" hidden="0"/>
    </xf>
    <xf numFmtId="203" fontId="1" fillId="2" borderId="0" xfId="0" applyNumberFormat="1" applyFont="1" applyFill="1" applyBorder="1" applyAlignment="1" applyProtection="1">
      <alignment horizontal="center" vertical="center"/>
      <protection locked="1" hidden="0"/>
    </xf>
    <xf numFmtId="0" fontId="4" fillId="2" borderId="0" xfId="0" applyNumberFormat="1" applyFont="1" applyFill="1" applyBorder="1" applyAlignment="1" applyProtection="1">
      <alignment horizontal="center" vertical="center" wrapText="1"/>
      <protection locked="1" hidden="0"/>
    </xf>
    <xf numFmtId="0" fontId="5" fillId="3" borderId="0" xfId="0" applyNumberFormat="1" applyFont="1" applyFill="1" applyBorder="1" applyAlignment="1" applyProtection="1">
      <alignment horizontal="center" vertical="center" wrapText="1"/>
      <protection locked="1" hidden="0"/>
    </xf>
    <xf numFmtId="0" fontId="1" fillId="2" borderId="0" xfId="0" applyNumberFormat="1" applyFont="1" applyFill="1" applyBorder="1" applyAlignment="1" applyProtection="1">
      <alignment horizontal="center" vertical="center" wrapText="1"/>
      <protection locked="1" hidden="0"/>
    </xf>
    <xf numFmtId="0" fontId="1" fillId="2" borderId="0" xfId="0" applyNumberFormat="1" applyFont="1" applyFill="1" applyBorder="1" applyAlignment="1" applyProtection="1">
      <alignment vertical="center" wrapText="1"/>
      <protection locked="1" hidden="0"/>
    </xf>
    <xf numFmtId="203" fontId="1" fillId="2" borderId="0" xfId="0" applyNumberFormat="1" applyFont="1" applyFill="1" applyBorder="1" applyAlignment="1" applyProtection="1">
      <alignment vertical="center" wrapText="1"/>
      <protection locked="1" hidden="0"/>
    </xf>
    <xf numFmtId="0" fontId="0" fillId="0" borderId="0" xfId="0" applyProtection="1">
      <protection locked="1" hidden="0"/>
    </xf>
    <xf numFmtId="0" fontId="1" fillId="2" borderId="0" xfId="0" applyNumberFormat="1" applyFont="1" applyFill="1" applyBorder="1" applyAlignment="1" applyProtection="1">
      <alignment horizontal="center" vertical="center"/>
      <protection locked="1" hidden="0"/>
    </xf>
    <xf numFmtId="200" fontId="1" fillId="4" borderId="0" xfId="0" applyNumberFormat="1" applyFont="1" applyFill="1" applyBorder="1" applyAlignment="1" applyProtection="1">
      <alignment vertical="center" wrapText="1"/>
      <protection locked="0" hidden="0"/>
    </xf>
    <xf numFmtId="0" fontId="1" fillId="4" borderId="0" xfId="0" applyNumberFormat="1" applyFont="1" applyFill="1" applyBorder="1" applyAlignment="1" applyProtection="1">
      <alignment vertical="center" wrapText="1"/>
      <protection locked="0" hidden="0"/>
    </xf>
    <xf numFmtId="0" fontId="1" fillId="4" borderId="0" xfId="0" applyNumberFormat="1" applyFont="1" applyFill="1" applyBorder="1" applyAlignment="1" applyProtection="1">
      <alignment horizontal="center" vertical="center" wrapText="1"/>
      <protection locked="0" hidden="0"/>
    </xf>
    <xf numFmtId="201" fontId="1" fillId="4" borderId="0" xfId="0" applyNumberFormat="1" applyFont="1" applyFill="1" applyBorder="1" applyAlignment="1" applyProtection="1">
      <alignment vertical="center" wrapText="1"/>
      <protection locked="0" hidden="0"/>
    </xf>
    <xf numFmtId="202" fontId="1" fillId="4" borderId="0" xfId="0" applyNumberFormat="1" applyFont="1" applyFill="1" applyBorder="1" applyAlignment="1" applyProtection="1">
      <alignment vertical="center" wrapText="1"/>
      <protection locked="0" hidden="0"/>
    </xf>
    <xf numFmtId="203" fontId="1" fillId="2" borderId="0" xfId="0" applyNumberFormat="1" applyFont="1" applyFill="1" applyBorder="1" applyAlignment="1" applyProtection="1">
      <alignment vertical="center"/>
      <protection locked="1" hidden="0"/>
    </xf>
  </cellXfs>
  <cellStyles count="1">
    <cellStyle name="Normal" xfId="0"/>
  </cellStyles>
  <dxfs count="9"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d5ec4523d48ab" /><Relationship Type="http://schemas.openxmlformats.org/officeDocument/2006/relationships/theme" Target="/xl/theme/theme1.xml" Id="Rbe8861b027624049" /><Relationship Type="http://schemas.openxmlformats.org/officeDocument/2006/relationships/sharedStrings" Target="/xl/sharedStrings.xml" Id="R7b479b71bb4b47d3" /><Relationship Type="http://schemas.openxmlformats.org/officeDocument/2006/relationships/worksheet" Target="/xl/worksheets/sheet1.xml" Id="R9ed8ac85e5374fa3" /><Relationship Type="http://schemas.openxmlformats.org/officeDocument/2006/relationships/worksheet" Target="/xl/worksheets/sheet2.xml" Id="R6b3738257ff341c8" /><Relationship Type="http://schemas.openxmlformats.org/officeDocument/2006/relationships/worksheet" Target="/xl/worksheets/sheet3.xml" Id="R9d6a5bd77484489e" /><Relationship Type="http://schemas.openxmlformats.org/officeDocument/2006/relationships/worksheet" Target="/xl/worksheets/sheet4.xml" Id="Ra4d7ef5e9fb3470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b32e29a71de41c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9e522a054195403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5067b362ecdd4e5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5377c0c7138a41a7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409575" cy="409575"/>
    <xdr:pic>
      <xdr:nvPicPr>
        <xdr:cNvPr id="1" name="ec659329-a79f-44ae-9ab9-5d457e5988a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32e29a71de41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15</xdr:col>
      <xdr:colOff>0</xdr:colOff>
      <xdr:row>1</xdr:row>
      <xdr:rowOff>0</xdr:rowOff>
    </xdr:from>
    <xdr:ext cx="409575" cy="409575"/>
    <xdr:pic>
      <xdr:nvPicPr>
        <xdr:cNvPr id="1" name="d49e82d4-9288-4f32-b70f-999627fe022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522a054195403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11</xdr:col>
      <xdr:colOff>0</xdr:colOff>
      <xdr:row>1</xdr:row>
      <xdr:rowOff>0</xdr:rowOff>
    </xdr:from>
    <xdr:ext cx="409575" cy="409575"/>
    <xdr:pic>
      <xdr:nvPicPr>
        <xdr:cNvPr id="1" name="3fd7c9e9-f505-4ec9-a161-3e466852308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67b362ecdd4e5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409575" cy="409575"/>
    <xdr:pic>
      <xdr:nvPicPr>
        <xdr:cNvPr id="1" name="d5f817fb-c79a-47a4-81ba-54c0a2cac9a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77c0c7138a41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62ee1bf4ddf467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f83369b8be0b4c7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4e0756147a6a462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3abc7f515ad54380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>
      <pane ySplit="9" topLeftCell="A10" activePane="bottomLeft" state="frozen"/>
    </sheetView>
  </sheetViews>
  <sheetFormatPr defaultRowHeight="15"/>
  <cols>
    <col min="1" max="1" width="3" hidden="0" customWidth="1"/>
    <col min="2" max="2" width="6" hidden="0" customWidth="1"/>
    <col min="3" max="3" width="39" hidden="0" customWidth="1"/>
    <col min="4" max="4" width="20" hidden="0" customWidth="1"/>
    <col min="5" max="5" width="20" hidden="0" customWidth="1"/>
    <col min="6" max="6" width="21" hidden="0" customWidth="1"/>
    <col min="7" max="7" width="21" hidden="0" customWidth="1"/>
    <col min="8" max="8" width="18" hidden="0" customWidth="1"/>
    <col min="9" max="9" width="21" hidden="0" customWidth="1"/>
    <col min="10" max="10" width="15" hidden="0" customWidth="1"/>
    <col min="11" max="11" width="100" hidden="0" customWidth="1"/>
    <col min="12" max="12" hidden="1"/>
  </cols>
  <sheetData>
    <row r="1" ht="24" customHeight="1">
      <c r="B1" s="30"/>
      <c r="C1" s="30"/>
      <c r="D1" s="30"/>
      <c r="E1" s="30"/>
      <c r="F1" s="30"/>
      <c r="G1" s="30"/>
      <c r="H1" s="30"/>
      <c r="I1" s="30"/>
      <c r="J1" s="30"/>
      <c r="K1" s="30"/>
    </row>
    <row r="2" ht="25" customHeight="1">
      <c r="B2" s="31" t="str">
        <v>Versión 1 frente a versión 2: qué cambia y por qué</v>
      </c>
      <c r="C2" s="31"/>
      <c r="D2" s="31"/>
      <c r="E2" s="31"/>
      <c r="F2" s="31"/>
      <c r="G2" s="31"/>
      <c r="H2" s="31"/>
      <c r="I2" s="31"/>
      <c r="J2" s="31"/>
      <c r="K2" s="30"/>
    </row>
    <row r="3" ht="25" customHeight="1">
      <c r="B3" s="31"/>
      <c r="C3" s="31"/>
      <c r="D3" s="31"/>
      <c r="E3" s="31"/>
      <c r="F3" s="31"/>
      <c r="G3" s="31"/>
      <c r="H3" s="31"/>
      <c r="I3" s="31"/>
      <c r="J3" s="31"/>
      <c r="K3" s="30"/>
    </row>
    <row r="4" ht="24" customHeight="1">
      <c r="B4" s="32"/>
      <c r="C4" s="32"/>
      <c r="D4" s="32"/>
      <c r="E4" s="32"/>
      <c r="F4" s="32"/>
      <c r="G4" s="32"/>
      <c r="H4" s="32"/>
      <c r="I4" s="32"/>
      <c r="J4" s="32"/>
      <c r="K4" s="32"/>
    </row>
    <row r="5" ht="29" customHeight="1">
      <c r="B5" s="33" t="str">
        <v>Explicamos solo las filas emparejadas y documentadas. Cantidad + precio + redondeo = variación. Una fase posterior no desaparece del alcance futuro.</v>
      </c>
      <c r="C5" s="33"/>
      <c r="D5" s="33"/>
      <c r="E5" s="33"/>
      <c r="F5" s="33"/>
      <c r="G5" s="33"/>
      <c r="H5" s="33"/>
      <c r="I5" s="33"/>
      <c r="J5" s="33"/>
      <c r="K5" s="33"/>
    </row>
    <row r="6" ht="27" customHeight="1">
      <c r="B6" s="34" t="str">
        <v>Variación calculable</v>
      </c>
      <c r="C6" s="34"/>
      <c r="D6" s="35" t="n">
        <f>IF(ISNUMBER('VERSIONES'!L6),'VERSIONES'!L6,"")</f>
        <v>280</v>
      </c>
      <c r="E6" s="36" t="str">
        <v>Cierre de comparación</v>
      </c>
      <c r="F6" s="36"/>
      <c r="G6" s="36" t="str">
        <f>IF(LEN('VERSIONES'!E7&amp;"")=0,"",'VERSIONES'!E7)</f>
        <v>Completa</v>
      </c>
      <c r="H6" s="36"/>
      <c r="I6" s="36"/>
      <c r="J6" s="33" t="str">
        <v>Primero cargamos VERSIONES; copiamos únicamente las explicaciones resueltas.</v>
      </c>
      <c r="K6" s="33"/>
    </row>
    <row r="7" ht="24" customHeight="1">
      <c r="B7" s="30"/>
      <c r="C7" s="30"/>
      <c r="D7" s="30"/>
      <c r="E7" s="30"/>
      <c r="F7" s="30"/>
      <c r="G7" s="30"/>
      <c r="H7" s="30"/>
      <c r="I7" s="30"/>
      <c r="J7" s="30"/>
      <c r="K7" s="30"/>
    </row>
    <row r="8" ht="24" customHeight="1">
      <c r="B8" s="30"/>
      <c r="C8" s="30"/>
      <c r="D8" s="30"/>
      <c r="E8" s="30"/>
      <c r="F8" s="30"/>
      <c r="G8" s="30"/>
      <c r="H8" s="30"/>
      <c r="I8" s="30"/>
      <c r="J8" s="30"/>
      <c r="K8" s="30"/>
    </row>
    <row r="9" ht="43" customHeight="1">
      <c r="B9" s="37" t="str">
        <v>ID</v>
      </c>
      <c r="C9" s="37" t="str">
        <v>Trabajo</v>
      </c>
      <c r="D9" s="37" t="str">
        <v>Importe V1 sin IVA</v>
      </c>
      <c r="E9" s="37" t="str">
        <v>Importe V2 actual sin IVA</v>
      </c>
      <c r="F9" s="37" t="str">
        <v>Efecto cantidad *</v>
      </c>
      <c r="G9" s="37" t="str">
        <v>Efecto precio</v>
      </c>
      <c r="H9" s="37" t="str">
        <v>Ajuste de redondeo</v>
      </c>
      <c r="I9" s="37" t="str">
        <v>Variación total</v>
      </c>
      <c r="J9" s="37" t="str">
        <v>Estado</v>
      </c>
      <c r="K9" s="37" t="str">
        <v>Explicación para el cliente</v>
      </c>
    </row>
    <row r="10" ht="112" customHeight="1">
      <c r="B10" s="38" t="n">
        <f>IF(COUNTA('VERSIONES'!C10:N10)&gt;0,'VERSIONES'!B10,"")</f>
        <v>1</v>
      </c>
      <c r="C10" s="39" t="str">
        <f>IF(AND(COUNTA('VERSIONES'!C10:N10)&gt;0,LEN(TRIM('VERSIONES'!E10&amp;""))&gt;0),'VERSIONES'!E10,"")</f>
        <v>Ejemplo aproximado · transporte de tierras</v>
      </c>
      <c r="D10" s="40" t="n">
        <f>IF('VERSIONES'!W10=1,'VERSIONES'!Q10,"")</f>
        <v>1680</v>
      </c>
      <c r="E10" s="40" t="n">
        <f>IF('VERSIONES'!W10=1,'VERSIONES'!R10,"")</f>
        <v>1960</v>
      </c>
      <c r="F10" s="40" t="n">
        <f>IF('VERSIONES'!W10=1,'VERSIONES'!S10,"")</f>
        <v>0</v>
      </c>
      <c r="G10" s="40" t="n">
        <f>IF('VERSIONES'!W10=1,'VERSIONES'!T10,"")</f>
        <v>280</v>
      </c>
      <c r="H10" s="40" t="n">
        <f>IF('VERSIONES'!W10=1,'VERSIONES'!V10,"")</f>
        <v>0</v>
      </c>
      <c r="I10" s="40" t="n">
        <f>IF('VERSIONES'!W10=1,'VERSIONES'!U10,"")</f>
        <v>280</v>
      </c>
      <c r="J10" s="39" t="str">
        <f>IF(COUNTA('VERSIONES'!C10:N10)&gt;0,'VERSIONES'!O10,"")</f>
        <v>VERDE</v>
      </c>
      <c r="K10" s="39" t="str">
        <f>IF(NOT(COUNTA('VERSIONES'!C10:N10)&gt;0),"",IF('VERSIONES'!W10&lt;&gt;1,IF('VERSIONES'!L10="A otra fase","Fase posterior: comparación actual pendiente. Falta un antes acreditado o completar sus datos; no inventamos una bajada.","Pendiente: revisamos el emparejamiento, los datos y las referencias antes de explicar la diferencia."),IF('VERSIONES'!L10="A otra fase",'VERSIONES'!E10&amp;": sale del total actual y pasa a "&amp;IF(LEN(TRIM(IFERROR(IF(COUNTBLANK(INDEX('FASES'!$D$10:$D$39,MATCH('VERSIONES'!B10,'FASES'!$C$10:$C$39,0)))=1,"",INDEX('FASES'!$D$10:$D$39,MATCH('VERSIONES'!B10,'FASES'!$C$10:$C$39,0))),"")&amp;""))&gt;0,IFERROR(IF(COUNTBLANK(INDEX('FASES'!$D$10:$D$39,MATCH('VERSIONES'!B10,'FASES'!$C$10:$C$39,0)))=1,"",INDEX('FASES'!$D$10:$D$39,MATCH('VERSIONES'!B10,'FASES'!$C$10:$C$39,0))),""),"una fase por concretar")&amp;". Variación actual: "&amp;'VERSIONES'!U10&amp;" €. El trabajo posterior se muestra aparte; no es un ahorro."&amp;IF(OR(LEN(TRIM('VERSIONES'!M10&amp;""))=0,TRIM('VERSIONES'!M10)="Por confirmar",TRIM('VERSIONES'!M10)="Pendiente")," Motivo pendiente de documentar."," Motivo registrado: "&amp;'VERSIONES'!M10&amp;"."),'VERSIONES'!E10&amp;": "&amp;IF('VERSIONES'!L10="Alta","alta. ",IF('VERSIONES'!L10="Baja","sale del alcance actual. ",""))&amp;IF('VERSIONES'!U10=0,"El importe no cambia.",IF('VERSIONES'!U10&gt;0,"Sube ","Baja ")&amp;ABS('VERSIONES'!U10)&amp;" €.")&amp;IF('VERSIONES'!L10="Comparable"," Efecto cantidad: "&amp;'VERSIONES'!S10&amp;" €; efecto precio: "&amp;'VERSIONES'!T10&amp;" €.","")&amp;IF(ABS('VERSIONES'!V10)&gt;0," Ajuste de redondeo: "&amp;'VERSIONES'!V10&amp;" €.","")&amp;IF(OR(LEN(TRIM('VERSIONES'!M10&amp;""))=0,TRIM('VERSIONES'!M10)="Por confirmar",TRIM('VERSIONES'!M10)="Pendiente")," Motivo pendiente de documentar."," Motivo registrado: "&amp;'VERSIONES'!M10&amp;"."))))</f>
        <v>Ejemplo aproximado · transporte de tierras: Sube 280 €. Efecto cantidad: 0 €; efecto precio: 280 €. Motivo registrado: El cliente devuelve un importe corregido para este trabajo.</v>
      </c>
      <c r="L10" s="41" t="n">
        <f>IF(ISNUMBER('VERSIONES'!X10),'VERSIONES'!X10,"")</f>
        <v>0</v>
      </c>
    </row>
    <row r="11" ht="112" customHeight="1">
      <c r="B11" s="38">
        <f>IF(COUNTA('VERSIONES'!C11:N11)&gt;0,'VERSIONES'!B11,"")</f>
      </c>
      <c r="C11" s="39">
        <f>IF(AND(COUNTA('VERSIONES'!C11:N11)&gt;0,LEN(TRIM('VERSIONES'!E11&amp;""))&gt;0),'VERSIONES'!E11,"")</f>
      </c>
      <c r="D11" s="40">
        <f>IF('VERSIONES'!W11=1,'VERSIONES'!Q11,"")</f>
      </c>
      <c r="E11" s="40">
        <f>IF('VERSIONES'!W11=1,'VERSIONES'!R11,"")</f>
      </c>
      <c r="F11" s="40">
        <f>IF('VERSIONES'!W11=1,'VERSIONES'!S11,"")</f>
      </c>
      <c r="G11" s="40">
        <f>IF('VERSIONES'!W11=1,'VERSIONES'!T11,"")</f>
      </c>
      <c r="H11" s="40">
        <f>IF('VERSIONES'!W11=1,'VERSIONES'!V11,"")</f>
      </c>
      <c r="I11" s="40">
        <f>IF('VERSIONES'!W11=1,'VERSIONES'!U11,"")</f>
      </c>
      <c r="J11" s="39">
        <f>IF(COUNTA('VERSIONES'!C11:N11)&gt;0,'VERSIONES'!O11,"")</f>
      </c>
      <c r="K11" s="39">
        <f>IF(NOT(COUNTA('VERSIONES'!C11:N11)&gt;0),"",IF('VERSIONES'!W11&lt;&gt;1,IF('VERSIONES'!L11="A otra fase","Fase posterior: comparación actual pendiente. Falta un antes acreditado o completar sus datos; no inventamos una bajada.","Pendiente: revisamos el emparejamiento, los datos y las referencias antes de explicar la diferencia."),IF('VERSIONES'!L11="A otra fase",'VERSIONES'!E11&amp;": sale del total actual y pasa a "&amp;IF(LEN(TRIM(IFERROR(IF(COUNTBLANK(INDEX('FASES'!$D$10:$D$39,MATCH('VERSIONES'!B11,'FASES'!$C$10:$C$39,0)))=1,"",INDEX('FASES'!$D$10:$D$39,MATCH('VERSIONES'!B11,'FASES'!$C$10:$C$39,0))),"")&amp;""))&gt;0,IFERROR(IF(COUNTBLANK(INDEX('FASES'!$D$10:$D$39,MATCH('VERSIONES'!B11,'FASES'!$C$10:$C$39,0)))=1,"",INDEX('FASES'!$D$10:$D$39,MATCH('VERSIONES'!B11,'FASES'!$C$10:$C$39,0))),""),"una fase por concretar")&amp;". Variación actual: "&amp;'VERSIONES'!U11&amp;" €. El trabajo posterior se muestra aparte; no es un ahorro."&amp;IF(OR(LEN(TRIM('VERSIONES'!M11&amp;""))=0,TRIM('VERSIONES'!M11)="Por confirmar",TRIM('VERSIONES'!M11)="Pendiente")," Motivo pendiente de documentar."," Motivo registrado: "&amp;'VERSIONES'!M11&amp;"."),'VERSIONES'!E11&amp;": "&amp;IF('VERSIONES'!L11="Alta","alta. ",IF('VERSIONES'!L11="Baja","sale del alcance actual. ",""))&amp;IF('VERSIONES'!U11=0,"El importe no cambia.",IF('VERSIONES'!U11&gt;0,"Sube ","Baja ")&amp;ABS('VERSIONES'!U11)&amp;" €.")&amp;IF('VERSIONES'!L11="Comparable"," Efecto cantidad: "&amp;'VERSIONES'!S11&amp;" €; efecto precio: "&amp;'VERSIONES'!T11&amp;" €.","")&amp;IF(ABS('VERSIONES'!V11)&gt;0," Ajuste de redondeo: "&amp;'VERSIONES'!V11&amp;" €.","")&amp;IF(OR(LEN(TRIM('VERSIONES'!M11&amp;""))=0,TRIM('VERSIONES'!M11)="Por confirmar",TRIM('VERSIONES'!M11)="Pendiente")," Motivo pendiente de documentar."," Motivo registrado: "&amp;'VERSIONES'!M11&amp;"."))))</f>
      </c>
      <c r="L11" s="41">
        <f>IF(ISNUMBER('VERSIONES'!X11),'VERSIONES'!X11,"")</f>
      </c>
    </row>
    <row r="12" ht="112" customHeight="1">
      <c r="B12" s="38">
        <f>IF(COUNTA('VERSIONES'!C12:N12)&gt;0,'VERSIONES'!B12,"")</f>
      </c>
      <c r="C12" s="39">
        <f>IF(AND(COUNTA('VERSIONES'!C12:N12)&gt;0,LEN(TRIM('VERSIONES'!E12&amp;""))&gt;0),'VERSIONES'!E12,"")</f>
      </c>
      <c r="D12" s="40">
        <f>IF('VERSIONES'!W12=1,'VERSIONES'!Q12,"")</f>
      </c>
      <c r="E12" s="40">
        <f>IF('VERSIONES'!W12=1,'VERSIONES'!R12,"")</f>
      </c>
      <c r="F12" s="40">
        <f>IF('VERSIONES'!W12=1,'VERSIONES'!S12,"")</f>
      </c>
      <c r="G12" s="40">
        <f>IF('VERSIONES'!W12=1,'VERSIONES'!T12,"")</f>
      </c>
      <c r="H12" s="40">
        <f>IF('VERSIONES'!W12=1,'VERSIONES'!V12,"")</f>
      </c>
      <c r="I12" s="40">
        <f>IF('VERSIONES'!W12=1,'VERSIONES'!U12,"")</f>
      </c>
      <c r="J12" s="39">
        <f>IF(COUNTA('VERSIONES'!C12:N12)&gt;0,'VERSIONES'!O12,"")</f>
      </c>
      <c r="K12" s="39">
        <f>IF(NOT(COUNTA('VERSIONES'!C12:N12)&gt;0),"",IF('VERSIONES'!W12&lt;&gt;1,IF('VERSIONES'!L12="A otra fase","Fase posterior: comparación actual pendiente. Falta un antes acreditado o completar sus datos; no inventamos una bajada.","Pendiente: revisamos el emparejamiento, los datos y las referencias antes de explicar la diferencia."),IF('VERSIONES'!L12="A otra fase",'VERSIONES'!E12&amp;": sale del total actual y pasa a "&amp;IF(LEN(TRIM(IFERROR(IF(COUNTBLANK(INDEX('FASES'!$D$10:$D$39,MATCH('VERSIONES'!B12,'FASES'!$C$10:$C$39,0)))=1,"",INDEX('FASES'!$D$10:$D$39,MATCH('VERSIONES'!B12,'FASES'!$C$10:$C$39,0))),"")&amp;""))&gt;0,IFERROR(IF(COUNTBLANK(INDEX('FASES'!$D$10:$D$39,MATCH('VERSIONES'!B12,'FASES'!$C$10:$C$39,0)))=1,"",INDEX('FASES'!$D$10:$D$39,MATCH('VERSIONES'!B12,'FASES'!$C$10:$C$39,0))),""),"una fase por concretar")&amp;". Variación actual: "&amp;'VERSIONES'!U12&amp;" €. El trabajo posterior se muestra aparte; no es un ahorro."&amp;IF(OR(LEN(TRIM('VERSIONES'!M12&amp;""))=0,TRIM('VERSIONES'!M12)="Por confirmar",TRIM('VERSIONES'!M12)="Pendiente")," Motivo pendiente de documentar."," Motivo registrado: "&amp;'VERSIONES'!M12&amp;"."),'VERSIONES'!E12&amp;": "&amp;IF('VERSIONES'!L12="Alta","alta. ",IF('VERSIONES'!L12="Baja","sale del alcance actual. ",""))&amp;IF('VERSIONES'!U12=0,"El importe no cambia.",IF('VERSIONES'!U12&gt;0,"Sube ","Baja ")&amp;ABS('VERSIONES'!U12)&amp;" €.")&amp;IF('VERSIONES'!L12="Comparable"," Efecto cantidad: "&amp;'VERSIONES'!S12&amp;" €; efecto precio: "&amp;'VERSIONES'!T12&amp;" €.","")&amp;IF(ABS('VERSIONES'!V12)&gt;0," Ajuste de redondeo: "&amp;'VERSIONES'!V12&amp;" €.","")&amp;IF(OR(LEN(TRIM('VERSIONES'!M12&amp;""))=0,TRIM('VERSIONES'!M12)="Por confirmar",TRIM('VERSIONES'!M12)="Pendiente")," Motivo pendiente de documentar."," Motivo registrado: "&amp;'VERSIONES'!M12&amp;"."))))</f>
      </c>
      <c r="L12" s="41">
        <f>IF(ISNUMBER('VERSIONES'!X12),'VERSIONES'!X12,"")</f>
      </c>
    </row>
    <row r="13" ht="112" customHeight="1">
      <c r="B13" s="38">
        <f>IF(COUNTA('VERSIONES'!C13:N13)&gt;0,'VERSIONES'!B13,"")</f>
      </c>
      <c r="C13" s="39">
        <f>IF(AND(COUNTA('VERSIONES'!C13:N13)&gt;0,LEN(TRIM('VERSIONES'!E13&amp;""))&gt;0),'VERSIONES'!E13,"")</f>
      </c>
      <c r="D13" s="40">
        <f>IF('VERSIONES'!W13=1,'VERSIONES'!Q13,"")</f>
      </c>
      <c r="E13" s="40">
        <f>IF('VERSIONES'!W13=1,'VERSIONES'!R13,"")</f>
      </c>
      <c r="F13" s="40">
        <f>IF('VERSIONES'!W13=1,'VERSIONES'!S13,"")</f>
      </c>
      <c r="G13" s="40">
        <f>IF('VERSIONES'!W13=1,'VERSIONES'!T13,"")</f>
      </c>
      <c r="H13" s="40">
        <f>IF('VERSIONES'!W13=1,'VERSIONES'!V13,"")</f>
      </c>
      <c r="I13" s="40">
        <f>IF('VERSIONES'!W13=1,'VERSIONES'!U13,"")</f>
      </c>
      <c r="J13" s="39">
        <f>IF(COUNTA('VERSIONES'!C13:N13)&gt;0,'VERSIONES'!O13,"")</f>
      </c>
      <c r="K13" s="39">
        <f>IF(NOT(COUNTA('VERSIONES'!C13:N13)&gt;0),"",IF('VERSIONES'!W13&lt;&gt;1,IF('VERSIONES'!L13="A otra fase","Fase posterior: comparación actual pendiente. Falta un antes acreditado o completar sus datos; no inventamos una bajada.","Pendiente: revisamos el emparejamiento, los datos y las referencias antes de explicar la diferencia."),IF('VERSIONES'!L13="A otra fase",'VERSIONES'!E13&amp;": sale del total actual y pasa a "&amp;IF(LEN(TRIM(IFERROR(IF(COUNTBLANK(INDEX('FASES'!$D$10:$D$39,MATCH('VERSIONES'!B13,'FASES'!$C$10:$C$39,0)))=1,"",INDEX('FASES'!$D$10:$D$39,MATCH('VERSIONES'!B13,'FASES'!$C$10:$C$39,0))),"")&amp;""))&gt;0,IFERROR(IF(COUNTBLANK(INDEX('FASES'!$D$10:$D$39,MATCH('VERSIONES'!B13,'FASES'!$C$10:$C$39,0)))=1,"",INDEX('FASES'!$D$10:$D$39,MATCH('VERSIONES'!B13,'FASES'!$C$10:$C$39,0))),""),"una fase por concretar")&amp;". Variación actual: "&amp;'VERSIONES'!U13&amp;" €. El trabajo posterior se muestra aparte; no es un ahorro."&amp;IF(OR(LEN(TRIM('VERSIONES'!M13&amp;""))=0,TRIM('VERSIONES'!M13)="Por confirmar",TRIM('VERSIONES'!M13)="Pendiente")," Motivo pendiente de documentar."," Motivo registrado: "&amp;'VERSIONES'!M13&amp;"."),'VERSIONES'!E13&amp;": "&amp;IF('VERSIONES'!L13="Alta","alta. ",IF('VERSIONES'!L13="Baja","sale del alcance actual. ",""))&amp;IF('VERSIONES'!U13=0,"El importe no cambia.",IF('VERSIONES'!U13&gt;0,"Sube ","Baja ")&amp;ABS('VERSIONES'!U13)&amp;" €.")&amp;IF('VERSIONES'!L13="Comparable"," Efecto cantidad: "&amp;'VERSIONES'!S13&amp;" €; efecto precio: "&amp;'VERSIONES'!T13&amp;" €.","")&amp;IF(ABS('VERSIONES'!V13)&gt;0," Ajuste de redondeo: "&amp;'VERSIONES'!V13&amp;" €.","")&amp;IF(OR(LEN(TRIM('VERSIONES'!M13&amp;""))=0,TRIM('VERSIONES'!M13)="Por confirmar",TRIM('VERSIONES'!M13)="Pendiente")," Motivo pendiente de documentar."," Motivo registrado: "&amp;'VERSIONES'!M13&amp;"."))))</f>
      </c>
      <c r="L13" s="41">
        <f>IF(ISNUMBER('VERSIONES'!X13),'VERSIONES'!X13,"")</f>
      </c>
    </row>
    <row r="14" ht="112" customHeight="1">
      <c r="B14" s="38">
        <f>IF(COUNTA('VERSIONES'!C14:N14)&gt;0,'VERSIONES'!B14,"")</f>
      </c>
      <c r="C14" s="39">
        <f>IF(AND(COUNTA('VERSIONES'!C14:N14)&gt;0,LEN(TRIM('VERSIONES'!E14&amp;""))&gt;0),'VERSIONES'!E14,"")</f>
      </c>
      <c r="D14" s="40">
        <f>IF('VERSIONES'!W14=1,'VERSIONES'!Q14,"")</f>
      </c>
      <c r="E14" s="40">
        <f>IF('VERSIONES'!W14=1,'VERSIONES'!R14,"")</f>
      </c>
      <c r="F14" s="40">
        <f>IF('VERSIONES'!W14=1,'VERSIONES'!S14,"")</f>
      </c>
      <c r="G14" s="40">
        <f>IF('VERSIONES'!W14=1,'VERSIONES'!T14,"")</f>
      </c>
      <c r="H14" s="40">
        <f>IF('VERSIONES'!W14=1,'VERSIONES'!V14,"")</f>
      </c>
      <c r="I14" s="40">
        <f>IF('VERSIONES'!W14=1,'VERSIONES'!U14,"")</f>
      </c>
      <c r="J14" s="39">
        <f>IF(COUNTA('VERSIONES'!C14:N14)&gt;0,'VERSIONES'!O14,"")</f>
      </c>
      <c r="K14" s="39">
        <f>IF(NOT(COUNTA('VERSIONES'!C14:N14)&gt;0),"",IF('VERSIONES'!W14&lt;&gt;1,IF('VERSIONES'!L14="A otra fase","Fase posterior: comparación actual pendiente. Falta un antes acreditado o completar sus datos; no inventamos una bajada.","Pendiente: revisamos el emparejamiento, los datos y las referencias antes de explicar la diferencia."),IF('VERSIONES'!L14="A otra fase",'VERSIONES'!E14&amp;": sale del total actual y pasa a "&amp;IF(LEN(TRIM(IFERROR(IF(COUNTBLANK(INDEX('FASES'!$D$10:$D$39,MATCH('VERSIONES'!B14,'FASES'!$C$10:$C$39,0)))=1,"",INDEX('FASES'!$D$10:$D$39,MATCH('VERSIONES'!B14,'FASES'!$C$10:$C$39,0))),"")&amp;""))&gt;0,IFERROR(IF(COUNTBLANK(INDEX('FASES'!$D$10:$D$39,MATCH('VERSIONES'!B14,'FASES'!$C$10:$C$39,0)))=1,"",INDEX('FASES'!$D$10:$D$39,MATCH('VERSIONES'!B14,'FASES'!$C$10:$C$39,0))),""),"una fase por concretar")&amp;". Variación actual: "&amp;'VERSIONES'!U14&amp;" €. El trabajo posterior se muestra aparte; no es un ahorro."&amp;IF(OR(LEN(TRIM('VERSIONES'!M14&amp;""))=0,TRIM('VERSIONES'!M14)="Por confirmar",TRIM('VERSIONES'!M14)="Pendiente")," Motivo pendiente de documentar."," Motivo registrado: "&amp;'VERSIONES'!M14&amp;"."),'VERSIONES'!E14&amp;": "&amp;IF('VERSIONES'!L14="Alta","alta. ",IF('VERSIONES'!L14="Baja","sale del alcance actual. ",""))&amp;IF('VERSIONES'!U14=0,"El importe no cambia.",IF('VERSIONES'!U14&gt;0,"Sube ","Baja ")&amp;ABS('VERSIONES'!U14)&amp;" €.")&amp;IF('VERSIONES'!L14="Comparable"," Efecto cantidad: "&amp;'VERSIONES'!S14&amp;" €; efecto precio: "&amp;'VERSIONES'!T14&amp;" €.","")&amp;IF(ABS('VERSIONES'!V14)&gt;0," Ajuste de redondeo: "&amp;'VERSIONES'!V14&amp;" €.","")&amp;IF(OR(LEN(TRIM('VERSIONES'!M14&amp;""))=0,TRIM('VERSIONES'!M14)="Por confirmar",TRIM('VERSIONES'!M14)="Pendiente")," Motivo pendiente de documentar."," Motivo registrado: "&amp;'VERSIONES'!M14&amp;"."))))</f>
      </c>
      <c r="L14" s="41">
        <f>IF(ISNUMBER('VERSIONES'!X14),'VERSIONES'!X14,"")</f>
      </c>
    </row>
    <row r="15" ht="112" customHeight="1">
      <c r="B15" s="38">
        <f>IF(COUNTA('VERSIONES'!C15:N15)&gt;0,'VERSIONES'!B15,"")</f>
      </c>
      <c r="C15" s="39">
        <f>IF(AND(COUNTA('VERSIONES'!C15:N15)&gt;0,LEN(TRIM('VERSIONES'!E15&amp;""))&gt;0),'VERSIONES'!E15,"")</f>
      </c>
      <c r="D15" s="40">
        <f>IF('VERSIONES'!W15=1,'VERSIONES'!Q15,"")</f>
      </c>
      <c r="E15" s="40">
        <f>IF('VERSIONES'!W15=1,'VERSIONES'!R15,"")</f>
      </c>
      <c r="F15" s="40">
        <f>IF('VERSIONES'!W15=1,'VERSIONES'!S15,"")</f>
      </c>
      <c r="G15" s="40">
        <f>IF('VERSIONES'!W15=1,'VERSIONES'!T15,"")</f>
      </c>
      <c r="H15" s="40">
        <f>IF('VERSIONES'!W15=1,'VERSIONES'!V15,"")</f>
      </c>
      <c r="I15" s="40">
        <f>IF('VERSIONES'!W15=1,'VERSIONES'!U15,"")</f>
      </c>
      <c r="J15" s="39">
        <f>IF(COUNTA('VERSIONES'!C15:N15)&gt;0,'VERSIONES'!O15,"")</f>
      </c>
      <c r="K15" s="39">
        <f>IF(NOT(COUNTA('VERSIONES'!C15:N15)&gt;0),"",IF('VERSIONES'!W15&lt;&gt;1,IF('VERSIONES'!L15="A otra fase","Fase posterior: comparación actual pendiente. Falta un antes acreditado o completar sus datos; no inventamos una bajada.","Pendiente: revisamos el emparejamiento, los datos y las referencias antes de explicar la diferencia."),IF('VERSIONES'!L15="A otra fase",'VERSIONES'!E15&amp;": sale del total actual y pasa a "&amp;IF(LEN(TRIM(IFERROR(IF(COUNTBLANK(INDEX('FASES'!$D$10:$D$39,MATCH('VERSIONES'!B15,'FASES'!$C$10:$C$39,0)))=1,"",INDEX('FASES'!$D$10:$D$39,MATCH('VERSIONES'!B15,'FASES'!$C$10:$C$39,0))),"")&amp;""))&gt;0,IFERROR(IF(COUNTBLANK(INDEX('FASES'!$D$10:$D$39,MATCH('VERSIONES'!B15,'FASES'!$C$10:$C$39,0)))=1,"",INDEX('FASES'!$D$10:$D$39,MATCH('VERSIONES'!B15,'FASES'!$C$10:$C$39,0))),""),"una fase por concretar")&amp;". Variación actual: "&amp;'VERSIONES'!U15&amp;" €. El trabajo posterior se muestra aparte; no es un ahorro."&amp;IF(OR(LEN(TRIM('VERSIONES'!M15&amp;""))=0,TRIM('VERSIONES'!M15)="Por confirmar",TRIM('VERSIONES'!M15)="Pendiente")," Motivo pendiente de documentar."," Motivo registrado: "&amp;'VERSIONES'!M15&amp;"."),'VERSIONES'!E15&amp;": "&amp;IF('VERSIONES'!L15="Alta","alta. ",IF('VERSIONES'!L15="Baja","sale del alcance actual. ",""))&amp;IF('VERSIONES'!U15=0,"El importe no cambia.",IF('VERSIONES'!U15&gt;0,"Sube ","Baja ")&amp;ABS('VERSIONES'!U15)&amp;" €.")&amp;IF('VERSIONES'!L15="Comparable"," Efecto cantidad: "&amp;'VERSIONES'!S15&amp;" €; efecto precio: "&amp;'VERSIONES'!T15&amp;" €.","")&amp;IF(ABS('VERSIONES'!V15)&gt;0," Ajuste de redondeo: "&amp;'VERSIONES'!V15&amp;" €.","")&amp;IF(OR(LEN(TRIM('VERSIONES'!M15&amp;""))=0,TRIM('VERSIONES'!M15)="Por confirmar",TRIM('VERSIONES'!M15)="Pendiente")," Motivo pendiente de documentar."," Motivo registrado: "&amp;'VERSIONES'!M15&amp;"."))))</f>
      </c>
      <c r="L15" s="41">
        <f>IF(ISNUMBER('VERSIONES'!X15),'VERSIONES'!X15,"")</f>
      </c>
    </row>
    <row r="16" ht="112" customHeight="1">
      <c r="B16" s="38">
        <f>IF(COUNTA('VERSIONES'!C16:N16)&gt;0,'VERSIONES'!B16,"")</f>
      </c>
      <c r="C16" s="39">
        <f>IF(AND(COUNTA('VERSIONES'!C16:N16)&gt;0,LEN(TRIM('VERSIONES'!E16&amp;""))&gt;0),'VERSIONES'!E16,"")</f>
      </c>
      <c r="D16" s="40">
        <f>IF('VERSIONES'!W16=1,'VERSIONES'!Q16,"")</f>
      </c>
      <c r="E16" s="40">
        <f>IF('VERSIONES'!W16=1,'VERSIONES'!R16,"")</f>
      </c>
      <c r="F16" s="40">
        <f>IF('VERSIONES'!W16=1,'VERSIONES'!S16,"")</f>
      </c>
      <c r="G16" s="40">
        <f>IF('VERSIONES'!W16=1,'VERSIONES'!T16,"")</f>
      </c>
      <c r="H16" s="40">
        <f>IF('VERSIONES'!W16=1,'VERSIONES'!V16,"")</f>
      </c>
      <c r="I16" s="40">
        <f>IF('VERSIONES'!W16=1,'VERSIONES'!U16,"")</f>
      </c>
      <c r="J16" s="39">
        <f>IF(COUNTA('VERSIONES'!C16:N16)&gt;0,'VERSIONES'!O16,"")</f>
      </c>
      <c r="K16" s="39">
        <f>IF(NOT(COUNTA('VERSIONES'!C16:N16)&gt;0),"",IF('VERSIONES'!W16&lt;&gt;1,IF('VERSIONES'!L16="A otra fase","Fase posterior: comparación actual pendiente. Falta un antes acreditado o completar sus datos; no inventamos una bajada.","Pendiente: revisamos el emparejamiento, los datos y las referencias antes de explicar la diferencia."),IF('VERSIONES'!L16="A otra fase",'VERSIONES'!E16&amp;": sale del total actual y pasa a "&amp;IF(LEN(TRIM(IFERROR(IF(COUNTBLANK(INDEX('FASES'!$D$10:$D$39,MATCH('VERSIONES'!B16,'FASES'!$C$10:$C$39,0)))=1,"",INDEX('FASES'!$D$10:$D$39,MATCH('VERSIONES'!B16,'FASES'!$C$10:$C$39,0))),"")&amp;""))&gt;0,IFERROR(IF(COUNTBLANK(INDEX('FASES'!$D$10:$D$39,MATCH('VERSIONES'!B16,'FASES'!$C$10:$C$39,0)))=1,"",INDEX('FASES'!$D$10:$D$39,MATCH('VERSIONES'!B16,'FASES'!$C$10:$C$39,0))),""),"una fase por concretar")&amp;". Variación actual: "&amp;'VERSIONES'!U16&amp;" €. El trabajo posterior se muestra aparte; no es un ahorro."&amp;IF(OR(LEN(TRIM('VERSIONES'!M16&amp;""))=0,TRIM('VERSIONES'!M16)="Por confirmar",TRIM('VERSIONES'!M16)="Pendiente")," Motivo pendiente de documentar."," Motivo registrado: "&amp;'VERSIONES'!M16&amp;"."),'VERSIONES'!E16&amp;": "&amp;IF('VERSIONES'!L16="Alta","alta. ",IF('VERSIONES'!L16="Baja","sale del alcance actual. ",""))&amp;IF('VERSIONES'!U16=0,"El importe no cambia.",IF('VERSIONES'!U16&gt;0,"Sube ","Baja ")&amp;ABS('VERSIONES'!U16)&amp;" €.")&amp;IF('VERSIONES'!L16="Comparable"," Efecto cantidad: "&amp;'VERSIONES'!S16&amp;" €; efecto precio: "&amp;'VERSIONES'!T16&amp;" €.","")&amp;IF(ABS('VERSIONES'!V16)&gt;0," Ajuste de redondeo: "&amp;'VERSIONES'!V16&amp;" €.","")&amp;IF(OR(LEN(TRIM('VERSIONES'!M16&amp;""))=0,TRIM('VERSIONES'!M16)="Por confirmar",TRIM('VERSIONES'!M16)="Pendiente")," Motivo pendiente de documentar."," Motivo registrado: "&amp;'VERSIONES'!M16&amp;"."))))</f>
      </c>
      <c r="L16" s="41">
        <f>IF(ISNUMBER('VERSIONES'!X16),'VERSIONES'!X16,"")</f>
      </c>
    </row>
    <row r="17" ht="112" customHeight="1">
      <c r="B17" s="38">
        <f>IF(COUNTA('VERSIONES'!C17:N17)&gt;0,'VERSIONES'!B17,"")</f>
      </c>
      <c r="C17" s="39">
        <f>IF(AND(COUNTA('VERSIONES'!C17:N17)&gt;0,LEN(TRIM('VERSIONES'!E17&amp;""))&gt;0),'VERSIONES'!E17,"")</f>
      </c>
      <c r="D17" s="40">
        <f>IF('VERSIONES'!W17=1,'VERSIONES'!Q17,"")</f>
      </c>
      <c r="E17" s="40">
        <f>IF('VERSIONES'!W17=1,'VERSIONES'!R17,"")</f>
      </c>
      <c r="F17" s="40">
        <f>IF('VERSIONES'!W17=1,'VERSIONES'!S17,"")</f>
      </c>
      <c r="G17" s="40">
        <f>IF('VERSIONES'!W17=1,'VERSIONES'!T17,"")</f>
      </c>
      <c r="H17" s="40">
        <f>IF('VERSIONES'!W17=1,'VERSIONES'!V17,"")</f>
      </c>
      <c r="I17" s="40">
        <f>IF('VERSIONES'!W17=1,'VERSIONES'!U17,"")</f>
      </c>
      <c r="J17" s="39">
        <f>IF(COUNTA('VERSIONES'!C17:N17)&gt;0,'VERSIONES'!O17,"")</f>
      </c>
      <c r="K17" s="39">
        <f>IF(NOT(COUNTA('VERSIONES'!C17:N17)&gt;0),"",IF('VERSIONES'!W17&lt;&gt;1,IF('VERSIONES'!L17="A otra fase","Fase posterior: comparación actual pendiente. Falta un antes acreditado o completar sus datos; no inventamos una bajada.","Pendiente: revisamos el emparejamiento, los datos y las referencias antes de explicar la diferencia."),IF('VERSIONES'!L17="A otra fase",'VERSIONES'!E17&amp;": sale del total actual y pasa a "&amp;IF(LEN(TRIM(IFERROR(IF(COUNTBLANK(INDEX('FASES'!$D$10:$D$39,MATCH('VERSIONES'!B17,'FASES'!$C$10:$C$39,0)))=1,"",INDEX('FASES'!$D$10:$D$39,MATCH('VERSIONES'!B17,'FASES'!$C$10:$C$39,0))),"")&amp;""))&gt;0,IFERROR(IF(COUNTBLANK(INDEX('FASES'!$D$10:$D$39,MATCH('VERSIONES'!B17,'FASES'!$C$10:$C$39,0)))=1,"",INDEX('FASES'!$D$10:$D$39,MATCH('VERSIONES'!B17,'FASES'!$C$10:$C$39,0))),""),"una fase por concretar")&amp;". Variación actual: "&amp;'VERSIONES'!U17&amp;" €. El trabajo posterior se muestra aparte; no es un ahorro."&amp;IF(OR(LEN(TRIM('VERSIONES'!M17&amp;""))=0,TRIM('VERSIONES'!M17)="Por confirmar",TRIM('VERSIONES'!M17)="Pendiente")," Motivo pendiente de documentar."," Motivo registrado: "&amp;'VERSIONES'!M17&amp;"."),'VERSIONES'!E17&amp;": "&amp;IF('VERSIONES'!L17="Alta","alta. ",IF('VERSIONES'!L17="Baja","sale del alcance actual. ",""))&amp;IF('VERSIONES'!U17=0,"El importe no cambia.",IF('VERSIONES'!U17&gt;0,"Sube ","Baja ")&amp;ABS('VERSIONES'!U17)&amp;" €.")&amp;IF('VERSIONES'!L17="Comparable"," Efecto cantidad: "&amp;'VERSIONES'!S17&amp;" €; efecto precio: "&amp;'VERSIONES'!T17&amp;" €.","")&amp;IF(ABS('VERSIONES'!V17)&gt;0," Ajuste de redondeo: "&amp;'VERSIONES'!V17&amp;" €.","")&amp;IF(OR(LEN(TRIM('VERSIONES'!M17&amp;""))=0,TRIM('VERSIONES'!M17)="Por confirmar",TRIM('VERSIONES'!M17)="Pendiente")," Motivo pendiente de documentar."," Motivo registrado: "&amp;'VERSIONES'!M17&amp;"."))))</f>
      </c>
      <c r="L17" s="41">
        <f>IF(ISNUMBER('VERSIONES'!X17),'VERSIONES'!X17,"")</f>
      </c>
    </row>
    <row r="18" ht="112" customHeight="1">
      <c r="B18" s="38">
        <f>IF(COUNTA('VERSIONES'!C18:N18)&gt;0,'VERSIONES'!B18,"")</f>
      </c>
      <c r="C18" s="39">
        <f>IF(AND(COUNTA('VERSIONES'!C18:N18)&gt;0,LEN(TRIM('VERSIONES'!E18&amp;""))&gt;0),'VERSIONES'!E18,"")</f>
      </c>
      <c r="D18" s="40">
        <f>IF('VERSIONES'!W18=1,'VERSIONES'!Q18,"")</f>
      </c>
      <c r="E18" s="40">
        <f>IF('VERSIONES'!W18=1,'VERSIONES'!R18,"")</f>
      </c>
      <c r="F18" s="40">
        <f>IF('VERSIONES'!W18=1,'VERSIONES'!S18,"")</f>
      </c>
      <c r="G18" s="40">
        <f>IF('VERSIONES'!W18=1,'VERSIONES'!T18,"")</f>
      </c>
      <c r="H18" s="40">
        <f>IF('VERSIONES'!W18=1,'VERSIONES'!V18,"")</f>
      </c>
      <c r="I18" s="40">
        <f>IF('VERSIONES'!W18=1,'VERSIONES'!U18,"")</f>
      </c>
      <c r="J18" s="39">
        <f>IF(COUNTA('VERSIONES'!C18:N18)&gt;0,'VERSIONES'!O18,"")</f>
      </c>
      <c r="K18" s="39">
        <f>IF(NOT(COUNTA('VERSIONES'!C18:N18)&gt;0),"",IF('VERSIONES'!W18&lt;&gt;1,IF('VERSIONES'!L18="A otra fase","Fase posterior: comparación actual pendiente. Falta un antes acreditado o completar sus datos; no inventamos una bajada.","Pendiente: revisamos el emparejamiento, los datos y las referencias antes de explicar la diferencia."),IF('VERSIONES'!L18="A otra fase",'VERSIONES'!E18&amp;": sale del total actual y pasa a "&amp;IF(LEN(TRIM(IFERROR(IF(COUNTBLANK(INDEX('FASES'!$D$10:$D$39,MATCH('VERSIONES'!B18,'FASES'!$C$10:$C$39,0)))=1,"",INDEX('FASES'!$D$10:$D$39,MATCH('VERSIONES'!B18,'FASES'!$C$10:$C$39,0))),"")&amp;""))&gt;0,IFERROR(IF(COUNTBLANK(INDEX('FASES'!$D$10:$D$39,MATCH('VERSIONES'!B18,'FASES'!$C$10:$C$39,0)))=1,"",INDEX('FASES'!$D$10:$D$39,MATCH('VERSIONES'!B18,'FASES'!$C$10:$C$39,0))),""),"una fase por concretar")&amp;". Variación actual: "&amp;'VERSIONES'!U18&amp;" €. El trabajo posterior se muestra aparte; no es un ahorro."&amp;IF(OR(LEN(TRIM('VERSIONES'!M18&amp;""))=0,TRIM('VERSIONES'!M18)="Por confirmar",TRIM('VERSIONES'!M18)="Pendiente")," Motivo pendiente de documentar."," Motivo registrado: "&amp;'VERSIONES'!M18&amp;"."),'VERSIONES'!E18&amp;": "&amp;IF('VERSIONES'!L18="Alta","alta. ",IF('VERSIONES'!L18="Baja","sale del alcance actual. ",""))&amp;IF('VERSIONES'!U18=0,"El importe no cambia.",IF('VERSIONES'!U18&gt;0,"Sube ","Baja ")&amp;ABS('VERSIONES'!U18)&amp;" €.")&amp;IF('VERSIONES'!L18="Comparable"," Efecto cantidad: "&amp;'VERSIONES'!S18&amp;" €; efecto precio: "&amp;'VERSIONES'!T18&amp;" €.","")&amp;IF(ABS('VERSIONES'!V18)&gt;0," Ajuste de redondeo: "&amp;'VERSIONES'!V18&amp;" €.","")&amp;IF(OR(LEN(TRIM('VERSIONES'!M18&amp;""))=0,TRIM('VERSIONES'!M18)="Por confirmar",TRIM('VERSIONES'!M18)="Pendiente")," Motivo pendiente de documentar."," Motivo registrado: "&amp;'VERSIONES'!M18&amp;"."))))</f>
      </c>
      <c r="L18" s="41">
        <f>IF(ISNUMBER('VERSIONES'!X18),'VERSIONES'!X18,"")</f>
      </c>
    </row>
    <row r="19" ht="112" customHeight="1">
      <c r="B19" s="38">
        <f>IF(COUNTA('VERSIONES'!C19:N19)&gt;0,'VERSIONES'!B19,"")</f>
      </c>
      <c r="C19" s="39">
        <f>IF(AND(COUNTA('VERSIONES'!C19:N19)&gt;0,LEN(TRIM('VERSIONES'!E19&amp;""))&gt;0),'VERSIONES'!E19,"")</f>
      </c>
      <c r="D19" s="40">
        <f>IF('VERSIONES'!W19=1,'VERSIONES'!Q19,"")</f>
      </c>
      <c r="E19" s="40">
        <f>IF('VERSIONES'!W19=1,'VERSIONES'!R19,"")</f>
      </c>
      <c r="F19" s="40">
        <f>IF('VERSIONES'!W19=1,'VERSIONES'!S19,"")</f>
      </c>
      <c r="G19" s="40">
        <f>IF('VERSIONES'!W19=1,'VERSIONES'!T19,"")</f>
      </c>
      <c r="H19" s="40">
        <f>IF('VERSIONES'!W19=1,'VERSIONES'!V19,"")</f>
      </c>
      <c r="I19" s="40">
        <f>IF('VERSIONES'!W19=1,'VERSIONES'!U19,"")</f>
      </c>
      <c r="J19" s="39">
        <f>IF(COUNTA('VERSIONES'!C19:N19)&gt;0,'VERSIONES'!O19,"")</f>
      </c>
      <c r="K19" s="39">
        <f>IF(NOT(COUNTA('VERSIONES'!C19:N19)&gt;0),"",IF('VERSIONES'!W19&lt;&gt;1,IF('VERSIONES'!L19="A otra fase","Fase posterior: comparación actual pendiente. Falta un antes acreditado o completar sus datos; no inventamos una bajada.","Pendiente: revisamos el emparejamiento, los datos y las referencias antes de explicar la diferencia."),IF('VERSIONES'!L19="A otra fase",'VERSIONES'!E19&amp;": sale del total actual y pasa a "&amp;IF(LEN(TRIM(IFERROR(IF(COUNTBLANK(INDEX('FASES'!$D$10:$D$39,MATCH('VERSIONES'!B19,'FASES'!$C$10:$C$39,0)))=1,"",INDEX('FASES'!$D$10:$D$39,MATCH('VERSIONES'!B19,'FASES'!$C$10:$C$39,0))),"")&amp;""))&gt;0,IFERROR(IF(COUNTBLANK(INDEX('FASES'!$D$10:$D$39,MATCH('VERSIONES'!B19,'FASES'!$C$10:$C$39,0)))=1,"",INDEX('FASES'!$D$10:$D$39,MATCH('VERSIONES'!B19,'FASES'!$C$10:$C$39,0))),""),"una fase por concretar")&amp;". Variación actual: "&amp;'VERSIONES'!U19&amp;" €. El trabajo posterior se muestra aparte; no es un ahorro."&amp;IF(OR(LEN(TRIM('VERSIONES'!M19&amp;""))=0,TRIM('VERSIONES'!M19)="Por confirmar",TRIM('VERSIONES'!M19)="Pendiente")," Motivo pendiente de documentar."," Motivo registrado: "&amp;'VERSIONES'!M19&amp;"."),'VERSIONES'!E19&amp;": "&amp;IF('VERSIONES'!L19="Alta","alta. ",IF('VERSIONES'!L19="Baja","sale del alcance actual. ",""))&amp;IF('VERSIONES'!U19=0,"El importe no cambia.",IF('VERSIONES'!U19&gt;0,"Sube ","Baja ")&amp;ABS('VERSIONES'!U19)&amp;" €.")&amp;IF('VERSIONES'!L19="Comparable"," Efecto cantidad: "&amp;'VERSIONES'!S19&amp;" €; efecto precio: "&amp;'VERSIONES'!T19&amp;" €.","")&amp;IF(ABS('VERSIONES'!V19)&gt;0," Ajuste de redondeo: "&amp;'VERSIONES'!V19&amp;" €.","")&amp;IF(OR(LEN(TRIM('VERSIONES'!M19&amp;""))=0,TRIM('VERSIONES'!M19)="Por confirmar",TRIM('VERSIONES'!M19)="Pendiente")," Motivo pendiente de documentar."," Motivo registrado: "&amp;'VERSIONES'!M19&amp;"."))))</f>
      </c>
      <c r="L19" s="41">
        <f>IF(ISNUMBER('VERSIONES'!X19),'VERSIONES'!X19,"")</f>
      </c>
    </row>
    <row r="20" ht="112" customHeight="1">
      <c r="B20" s="38">
        <f>IF(COUNTA('VERSIONES'!C20:N20)&gt;0,'VERSIONES'!B20,"")</f>
      </c>
      <c r="C20" s="39">
        <f>IF(AND(COUNTA('VERSIONES'!C20:N20)&gt;0,LEN(TRIM('VERSIONES'!E20&amp;""))&gt;0),'VERSIONES'!E20,"")</f>
      </c>
      <c r="D20" s="40">
        <f>IF('VERSIONES'!W20=1,'VERSIONES'!Q20,"")</f>
      </c>
      <c r="E20" s="40">
        <f>IF('VERSIONES'!W20=1,'VERSIONES'!R20,"")</f>
      </c>
      <c r="F20" s="40">
        <f>IF('VERSIONES'!W20=1,'VERSIONES'!S20,"")</f>
      </c>
      <c r="G20" s="40">
        <f>IF('VERSIONES'!W20=1,'VERSIONES'!T20,"")</f>
      </c>
      <c r="H20" s="40">
        <f>IF('VERSIONES'!W20=1,'VERSIONES'!V20,"")</f>
      </c>
      <c r="I20" s="40">
        <f>IF('VERSIONES'!W20=1,'VERSIONES'!U20,"")</f>
      </c>
      <c r="J20" s="39">
        <f>IF(COUNTA('VERSIONES'!C20:N20)&gt;0,'VERSIONES'!O20,"")</f>
      </c>
      <c r="K20" s="39">
        <f>IF(NOT(COUNTA('VERSIONES'!C20:N20)&gt;0),"",IF('VERSIONES'!W20&lt;&gt;1,IF('VERSIONES'!L20="A otra fase","Fase posterior: comparación actual pendiente. Falta un antes acreditado o completar sus datos; no inventamos una bajada.","Pendiente: revisamos el emparejamiento, los datos y las referencias antes de explicar la diferencia."),IF('VERSIONES'!L20="A otra fase",'VERSIONES'!E20&amp;": sale del total actual y pasa a "&amp;IF(LEN(TRIM(IFERROR(IF(COUNTBLANK(INDEX('FASES'!$D$10:$D$39,MATCH('VERSIONES'!B20,'FASES'!$C$10:$C$39,0)))=1,"",INDEX('FASES'!$D$10:$D$39,MATCH('VERSIONES'!B20,'FASES'!$C$10:$C$39,0))),"")&amp;""))&gt;0,IFERROR(IF(COUNTBLANK(INDEX('FASES'!$D$10:$D$39,MATCH('VERSIONES'!B20,'FASES'!$C$10:$C$39,0)))=1,"",INDEX('FASES'!$D$10:$D$39,MATCH('VERSIONES'!B20,'FASES'!$C$10:$C$39,0))),""),"una fase por concretar")&amp;". Variación actual: "&amp;'VERSIONES'!U20&amp;" €. El trabajo posterior se muestra aparte; no es un ahorro."&amp;IF(OR(LEN(TRIM('VERSIONES'!M20&amp;""))=0,TRIM('VERSIONES'!M20)="Por confirmar",TRIM('VERSIONES'!M20)="Pendiente")," Motivo pendiente de documentar."," Motivo registrado: "&amp;'VERSIONES'!M20&amp;"."),'VERSIONES'!E20&amp;": "&amp;IF('VERSIONES'!L20="Alta","alta. ",IF('VERSIONES'!L20="Baja","sale del alcance actual. ",""))&amp;IF('VERSIONES'!U20=0,"El importe no cambia.",IF('VERSIONES'!U20&gt;0,"Sube ","Baja ")&amp;ABS('VERSIONES'!U20)&amp;" €.")&amp;IF('VERSIONES'!L20="Comparable"," Efecto cantidad: "&amp;'VERSIONES'!S20&amp;" €; efecto precio: "&amp;'VERSIONES'!T20&amp;" €.","")&amp;IF(ABS('VERSIONES'!V20)&gt;0," Ajuste de redondeo: "&amp;'VERSIONES'!V20&amp;" €.","")&amp;IF(OR(LEN(TRIM('VERSIONES'!M20&amp;""))=0,TRIM('VERSIONES'!M20)="Por confirmar",TRIM('VERSIONES'!M20)="Pendiente")," Motivo pendiente de documentar."," Motivo registrado: "&amp;'VERSIONES'!M20&amp;"."))))</f>
      </c>
      <c r="L20" s="41">
        <f>IF(ISNUMBER('VERSIONES'!X20),'VERSIONES'!X20,"")</f>
      </c>
    </row>
    <row r="21" ht="112" customHeight="1">
      <c r="B21" s="38">
        <f>IF(COUNTA('VERSIONES'!C21:N21)&gt;0,'VERSIONES'!B21,"")</f>
      </c>
      <c r="C21" s="39">
        <f>IF(AND(COUNTA('VERSIONES'!C21:N21)&gt;0,LEN(TRIM('VERSIONES'!E21&amp;""))&gt;0),'VERSIONES'!E21,"")</f>
      </c>
      <c r="D21" s="40">
        <f>IF('VERSIONES'!W21=1,'VERSIONES'!Q21,"")</f>
      </c>
      <c r="E21" s="40">
        <f>IF('VERSIONES'!W21=1,'VERSIONES'!R21,"")</f>
      </c>
      <c r="F21" s="40">
        <f>IF('VERSIONES'!W21=1,'VERSIONES'!S21,"")</f>
      </c>
      <c r="G21" s="40">
        <f>IF('VERSIONES'!W21=1,'VERSIONES'!T21,"")</f>
      </c>
      <c r="H21" s="40">
        <f>IF('VERSIONES'!W21=1,'VERSIONES'!V21,"")</f>
      </c>
      <c r="I21" s="40">
        <f>IF('VERSIONES'!W21=1,'VERSIONES'!U21,"")</f>
      </c>
      <c r="J21" s="39">
        <f>IF(COUNTA('VERSIONES'!C21:N21)&gt;0,'VERSIONES'!O21,"")</f>
      </c>
      <c r="K21" s="39">
        <f>IF(NOT(COUNTA('VERSIONES'!C21:N21)&gt;0),"",IF('VERSIONES'!W21&lt;&gt;1,IF('VERSIONES'!L21="A otra fase","Fase posterior: comparación actual pendiente. Falta un antes acreditado o completar sus datos; no inventamos una bajada.","Pendiente: revisamos el emparejamiento, los datos y las referencias antes de explicar la diferencia."),IF('VERSIONES'!L21="A otra fase",'VERSIONES'!E21&amp;": sale del total actual y pasa a "&amp;IF(LEN(TRIM(IFERROR(IF(COUNTBLANK(INDEX('FASES'!$D$10:$D$39,MATCH('VERSIONES'!B21,'FASES'!$C$10:$C$39,0)))=1,"",INDEX('FASES'!$D$10:$D$39,MATCH('VERSIONES'!B21,'FASES'!$C$10:$C$39,0))),"")&amp;""))&gt;0,IFERROR(IF(COUNTBLANK(INDEX('FASES'!$D$10:$D$39,MATCH('VERSIONES'!B21,'FASES'!$C$10:$C$39,0)))=1,"",INDEX('FASES'!$D$10:$D$39,MATCH('VERSIONES'!B21,'FASES'!$C$10:$C$39,0))),""),"una fase por concretar")&amp;". Variación actual: "&amp;'VERSIONES'!U21&amp;" €. El trabajo posterior se muestra aparte; no es un ahorro."&amp;IF(OR(LEN(TRIM('VERSIONES'!M21&amp;""))=0,TRIM('VERSIONES'!M21)="Por confirmar",TRIM('VERSIONES'!M21)="Pendiente")," Motivo pendiente de documentar."," Motivo registrado: "&amp;'VERSIONES'!M21&amp;"."),'VERSIONES'!E21&amp;": "&amp;IF('VERSIONES'!L21="Alta","alta. ",IF('VERSIONES'!L21="Baja","sale del alcance actual. ",""))&amp;IF('VERSIONES'!U21=0,"El importe no cambia.",IF('VERSIONES'!U21&gt;0,"Sube ","Baja ")&amp;ABS('VERSIONES'!U21)&amp;" €.")&amp;IF('VERSIONES'!L21="Comparable"," Efecto cantidad: "&amp;'VERSIONES'!S21&amp;" €; efecto precio: "&amp;'VERSIONES'!T21&amp;" €.","")&amp;IF(ABS('VERSIONES'!V21)&gt;0," Ajuste de redondeo: "&amp;'VERSIONES'!V21&amp;" €.","")&amp;IF(OR(LEN(TRIM('VERSIONES'!M21&amp;""))=0,TRIM('VERSIONES'!M21)="Por confirmar",TRIM('VERSIONES'!M21)="Pendiente")," Motivo pendiente de documentar."," Motivo registrado: "&amp;'VERSIONES'!M21&amp;"."))))</f>
      </c>
      <c r="L21" s="41">
        <f>IF(ISNUMBER('VERSIONES'!X21),'VERSIONES'!X21,"")</f>
      </c>
    </row>
    <row r="22" ht="112" customHeight="1">
      <c r="B22" s="38">
        <f>IF(COUNTA('VERSIONES'!C22:N22)&gt;0,'VERSIONES'!B22,"")</f>
      </c>
      <c r="C22" s="39">
        <f>IF(AND(COUNTA('VERSIONES'!C22:N22)&gt;0,LEN(TRIM('VERSIONES'!E22&amp;""))&gt;0),'VERSIONES'!E22,"")</f>
      </c>
      <c r="D22" s="40">
        <f>IF('VERSIONES'!W22=1,'VERSIONES'!Q22,"")</f>
      </c>
      <c r="E22" s="40">
        <f>IF('VERSIONES'!W22=1,'VERSIONES'!R22,"")</f>
      </c>
      <c r="F22" s="40">
        <f>IF('VERSIONES'!W22=1,'VERSIONES'!S22,"")</f>
      </c>
      <c r="G22" s="40">
        <f>IF('VERSIONES'!W22=1,'VERSIONES'!T22,"")</f>
      </c>
      <c r="H22" s="40">
        <f>IF('VERSIONES'!W22=1,'VERSIONES'!V22,"")</f>
      </c>
      <c r="I22" s="40">
        <f>IF('VERSIONES'!W22=1,'VERSIONES'!U22,"")</f>
      </c>
      <c r="J22" s="39">
        <f>IF(COUNTA('VERSIONES'!C22:N22)&gt;0,'VERSIONES'!O22,"")</f>
      </c>
      <c r="K22" s="39">
        <f>IF(NOT(COUNTA('VERSIONES'!C22:N22)&gt;0),"",IF('VERSIONES'!W22&lt;&gt;1,IF('VERSIONES'!L22="A otra fase","Fase posterior: comparación actual pendiente. Falta un antes acreditado o completar sus datos; no inventamos una bajada.","Pendiente: revisamos el emparejamiento, los datos y las referencias antes de explicar la diferencia."),IF('VERSIONES'!L22="A otra fase",'VERSIONES'!E22&amp;": sale del total actual y pasa a "&amp;IF(LEN(TRIM(IFERROR(IF(COUNTBLANK(INDEX('FASES'!$D$10:$D$39,MATCH('VERSIONES'!B22,'FASES'!$C$10:$C$39,0)))=1,"",INDEX('FASES'!$D$10:$D$39,MATCH('VERSIONES'!B22,'FASES'!$C$10:$C$39,0))),"")&amp;""))&gt;0,IFERROR(IF(COUNTBLANK(INDEX('FASES'!$D$10:$D$39,MATCH('VERSIONES'!B22,'FASES'!$C$10:$C$39,0)))=1,"",INDEX('FASES'!$D$10:$D$39,MATCH('VERSIONES'!B22,'FASES'!$C$10:$C$39,0))),""),"una fase por concretar")&amp;". Variación actual: "&amp;'VERSIONES'!U22&amp;" €. El trabajo posterior se muestra aparte; no es un ahorro."&amp;IF(OR(LEN(TRIM('VERSIONES'!M22&amp;""))=0,TRIM('VERSIONES'!M22)="Por confirmar",TRIM('VERSIONES'!M22)="Pendiente")," Motivo pendiente de documentar."," Motivo registrado: "&amp;'VERSIONES'!M22&amp;"."),'VERSIONES'!E22&amp;": "&amp;IF('VERSIONES'!L22="Alta","alta. ",IF('VERSIONES'!L22="Baja","sale del alcance actual. ",""))&amp;IF('VERSIONES'!U22=0,"El importe no cambia.",IF('VERSIONES'!U22&gt;0,"Sube ","Baja ")&amp;ABS('VERSIONES'!U22)&amp;" €.")&amp;IF('VERSIONES'!L22="Comparable"," Efecto cantidad: "&amp;'VERSIONES'!S22&amp;" €; efecto precio: "&amp;'VERSIONES'!T22&amp;" €.","")&amp;IF(ABS('VERSIONES'!V22)&gt;0," Ajuste de redondeo: "&amp;'VERSIONES'!V22&amp;" €.","")&amp;IF(OR(LEN(TRIM('VERSIONES'!M22&amp;""))=0,TRIM('VERSIONES'!M22)="Por confirmar",TRIM('VERSIONES'!M22)="Pendiente")," Motivo pendiente de documentar."," Motivo registrado: "&amp;'VERSIONES'!M22&amp;"."))))</f>
      </c>
      <c r="L22" s="41">
        <f>IF(ISNUMBER('VERSIONES'!X22),'VERSIONES'!X22,"")</f>
      </c>
    </row>
    <row r="23" ht="112" customHeight="1">
      <c r="B23" s="38">
        <f>IF(COUNTA('VERSIONES'!C23:N23)&gt;0,'VERSIONES'!B23,"")</f>
      </c>
      <c r="C23" s="39">
        <f>IF(AND(COUNTA('VERSIONES'!C23:N23)&gt;0,LEN(TRIM('VERSIONES'!E23&amp;""))&gt;0),'VERSIONES'!E23,"")</f>
      </c>
      <c r="D23" s="40">
        <f>IF('VERSIONES'!W23=1,'VERSIONES'!Q23,"")</f>
      </c>
      <c r="E23" s="40">
        <f>IF('VERSIONES'!W23=1,'VERSIONES'!R23,"")</f>
      </c>
      <c r="F23" s="40">
        <f>IF('VERSIONES'!W23=1,'VERSIONES'!S23,"")</f>
      </c>
      <c r="G23" s="40">
        <f>IF('VERSIONES'!W23=1,'VERSIONES'!T23,"")</f>
      </c>
      <c r="H23" s="40">
        <f>IF('VERSIONES'!W23=1,'VERSIONES'!V23,"")</f>
      </c>
      <c r="I23" s="40">
        <f>IF('VERSIONES'!W23=1,'VERSIONES'!U23,"")</f>
      </c>
      <c r="J23" s="39">
        <f>IF(COUNTA('VERSIONES'!C23:N23)&gt;0,'VERSIONES'!O23,"")</f>
      </c>
      <c r="K23" s="39">
        <f>IF(NOT(COUNTA('VERSIONES'!C23:N23)&gt;0),"",IF('VERSIONES'!W23&lt;&gt;1,IF('VERSIONES'!L23="A otra fase","Fase posterior: comparación actual pendiente. Falta un antes acreditado o completar sus datos; no inventamos una bajada.","Pendiente: revisamos el emparejamiento, los datos y las referencias antes de explicar la diferencia."),IF('VERSIONES'!L23="A otra fase",'VERSIONES'!E23&amp;": sale del total actual y pasa a "&amp;IF(LEN(TRIM(IFERROR(IF(COUNTBLANK(INDEX('FASES'!$D$10:$D$39,MATCH('VERSIONES'!B23,'FASES'!$C$10:$C$39,0)))=1,"",INDEX('FASES'!$D$10:$D$39,MATCH('VERSIONES'!B23,'FASES'!$C$10:$C$39,0))),"")&amp;""))&gt;0,IFERROR(IF(COUNTBLANK(INDEX('FASES'!$D$10:$D$39,MATCH('VERSIONES'!B23,'FASES'!$C$10:$C$39,0)))=1,"",INDEX('FASES'!$D$10:$D$39,MATCH('VERSIONES'!B23,'FASES'!$C$10:$C$39,0))),""),"una fase por concretar")&amp;". Variación actual: "&amp;'VERSIONES'!U23&amp;" €. El trabajo posterior se muestra aparte; no es un ahorro."&amp;IF(OR(LEN(TRIM('VERSIONES'!M23&amp;""))=0,TRIM('VERSIONES'!M23)="Por confirmar",TRIM('VERSIONES'!M23)="Pendiente")," Motivo pendiente de documentar."," Motivo registrado: "&amp;'VERSIONES'!M23&amp;"."),'VERSIONES'!E23&amp;": "&amp;IF('VERSIONES'!L23="Alta","alta. ",IF('VERSIONES'!L23="Baja","sale del alcance actual. ",""))&amp;IF('VERSIONES'!U23=0,"El importe no cambia.",IF('VERSIONES'!U23&gt;0,"Sube ","Baja ")&amp;ABS('VERSIONES'!U23)&amp;" €.")&amp;IF('VERSIONES'!L23="Comparable"," Efecto cantidad: "&amp;'VERSIONES'!S23&amp;" €; efecto precio: "&amp;'VERSIONES'!T23&amp;" €.","")&amp;IF(ABS('VERSIONES'!V23)&gt;0," Ajuste de redondeo: "&amp;'VERSIONES'!V23&amp;" €.","")&amp;IF(OR(LEN(TRIM('VERSIONES'!M23&amp;""))=0,TRIM('VERSIONES'!M23)="Por confirmar",TRIM('VERSIONES'!M23)="Pendiente")," Motivo pendiente de documentar."," Motivo registrado: "&amp;'VERSIONES'!M23&amp;"."))))</f>
      </c>
      <c r="L23" s="41">
        <f>IF(ISNUMBER('VERSIONES'!X23),'VERSIONES'!X23,"")</f>
      </c>
    </row>
    <row r="24" ht="112" customHeight="1">
      <c r="B24" s="38">
        <f>IF(COUNTA('VERSIONES'!C24:N24)&gt;0,'VERSIONES'!B24,"")</f>
      </c>
      <c r="C24" s="39">
        <f>IF(AND(COUNTA('VERSIONES'!C24:N24)&gt;0,LEN(TRIM('VERSIONES'!E24&amp;""))&gt;0),'VERSIONES'!E24,"")</f>
      </c>
      <c r="D24" s="40">
        <f>IF('VERSIONES'!W24=1,'VERSIONES'!Q24,"")</f>
      </c>
      <c r="E24" s="40">
        <f>IF('VERSIONES'!W24=1,'VERSIONES'!R24,"")</f>
      </c>
      <c r="F24" s="40">
        <f>IF('VERSIONES'!W24=1,'VERSIONES'!S24,"")</f>
      </c>
      <c r="G24" s="40">
        <f>IF('VERSIONES'!W24=1,'VERSIONES'!T24,"")</f>
      </c>
      <c r="H24" s="40">
        <f>IF('VERSIONES'!W24=1,'VERSIONES'!V24,"")</f>
      </c>
      <c r="I24" s="40">
        <f>IF('VERSIONES'!W24=1,'VERSIONES'!U24,"")</f>
      </c>
      <c r="J24" s="39">
        <f>IF(COUNTA('VERSIONES'!C24:N24)&gt;0,'VERSIONES'!O24,"")</f>
      </c>
      <c r="K24" s="39">
        <f>IF(NOT(COUNTA('VERSIONES'!C24:N24)&gt;0),"",IF('VERSIONES'!W24&lt;&gt;1,IF('VERSIONES'!L24="A otra fase","Fase posterior: comparación actual pendiente. Falta un antes acreditado o completar sus datos; no inventamos una bajada.","Pendiente: revisamos el emparejamiento, los datos y las referencias antes de explicar la diferencia."),IF('VERSIONES'!L24="A otra fase",'VERSIONES'!E24&amp;": sale del total actual y pasa a "&amp;IF(LEN(TRIM(IFERROR(IF(COUNTBLANK(INDEX('FASES'!$D$10:$D$39,MATCH('VERSIONES'!B24,'FASES'!$C$10:$C$39,0)))=1,"",INDEX('FASES'!$D$10:$D$39,MATCH('VERSIONES'!B24,'FASES'!$C$10:$C$39,0))),"")&amp;""))&gt;0,IFERROR(IF(COUNTBLANK(INDEX('FASES'!$D$10:$D$39,MATCH('VERSIONES'!B24,'FASES'!$C$10:$C$39,0)))=1,"",INDEX('FASES'!$D$10:$D$39,MATCH('VERSIONES'!B24,'FASES'!$C$10:$C$39,0))),""),"una fase por concretar")&amp;". Variación actual: "&amp;'VERSIONES'!U24&amp;" €. El trabajo posterior se muestra aparte; no es un ahorro."&amp;IF(OR(LEN(TRIM('VERSIONES'!M24&amp;""))=0,TRIM('VERSIONES'!M24)="Por confirmar",TRIM('VERSIONES'!M24)="Pendiente")," Motivo pendiente de documentar."," Motivo registrado: "&amp;'VERSIONES'!M24&amp;"."),'VERSIONES'!E24&amp;": "&amp;IF('VERSIONES'!L24="Alta","alta. ",IF('VERSIONES'!L24="Baja","sale del alcance actual. ",""))&amp;IF('VERSIONES'!U24=0,"El importe no cambia.",IF('VERSIONES'!U24&gt;0,"Sube ","Baja ")&amp;ABS('VERSIONES'!U24)&amp;" €.")&amp;IF('VERSIONES'!L24="Comparable"," Efecto cantidad: "&amp;'VERSIONES'!S24&amp;" €; efecto precio: "&amp;'VERSIONES'!T24&amp;" €.","")&amp;IF(ABS('VERSIONES'!V24)&gt;0," Ajuste de redondeo: "&amp;'VERSIONES'!V24&amp;" €.","")&amp;IF(OR(LEN(TRIM('VERSIONES'!M24&amp;""))=0,TRIM('VERSIONES'!M24)="Por confirmar",TRIM('VERSIONES'!M24)="Pendiente")," Motivo pendiente de documentar."," Motivo registrado: "&amp;'VERSIONES'!M24&amp;"."))))</f>
      </c>
      <c r="L24" s="41">
        <f>IF(ISNUMBER('VERSIONES'!X24),'VERSIONES'!X24,"")</f>
      </c>
    </row>
    <row r="25" ht="112" customHeight="1">
      <c r="B25" s="38">
        <f>IF(COUNTA('VERSIONES'!C25:N25)&gt;0,'VERSIONES'!B25,"")</f>
      </c>
      <c r="C25" s="39">
        <f>IF(AND(COUNTA('VERSIONES'!C25:N25)&gt;0,LEN(TRIM('VERSIONES'!E25&amp;""))&gt;0),'VERSIONES'!E25,"")</f>
      </c>
      <c r="D25" s="40">
        <f>IF('VERSIONES'!W25=1,'VERSIONES'!Q25,"")</f>
      </c>
      <c r="E25" s="40">
        <f>IF('VERSIONES'!W25=1,'VERSIONES'!R25,"")</f>
      </c>
      <c r="F25" s="40">
        <f>IF('VERSIONES'!W25=1,'VERSIONES'!S25,"")</f>
      </c>
      <c r="G25" s="40">
        <f>IF('VERSIONES'!W25=1,'VERSIONES'!T25,"")</f>
      </c>
      <c r="H25" s="40">
        <f>IF('VERSIONES'!W25=1,'VERSIONES'!V25,"")</f>
      </c>
      <c r="I25" s="40">
        <f>IF('VERSIONES'!W25=1,'VERSIONES'!U25,"")</f>
      </c>
      <c r="J25" s="39">
        <f>IF(COUNTA('VERSIONES'!C25:N25)&gt;0,'VERSIONES'!O25,"")</f>
      </c>
      <c r="K25" s="39">
        <f>IF(NOT(COUNTA('VERSIONES'!C25:N25)&gt;0),"",IF('VERSIONES'!W25&lt;&gt;1,IF('VERSIONES'!L25="A otra fase","Fase posterior: comparación actual pendiente. Falta un antes acreditado o completar sus datos; no inventamos una bajada.","Pendiente: revisamos el emparejamiento, los datos y las referencias antes de explicar la diferencia."),IF('VERSIONES'!L25="A otra fase",'VERSIONES'!E25&amp;": sale del total actual y pasa a "&amp;IF(LEN(TRIM(IFERROR(IF(COUNTBLANK(INDEX('FASES'!$D$10:$D$39,MATCH('VERSIONES'!B25,'FASES'!$C$10:$C$39,0)))=1,"",INDEX('FASES'!$D$10:$D$39,MATCH('VERSIONES'!B25,'FASES'!$C$10:$C$39,0))),"")&amp;""))&gt;0,IFERROR(IF(COUNTBLANK(INDEX('FASES'!$D$10:$D$39,MATCH('VERSIONES'!B25,'FASES'!$C$10:$C$39,0)))=1,"",INDEX('FASES'!$D$10:$D$39,MATCH('VERSIONES'!B25,'FASES'!$C$10:$C$39,0))),""),"una fase por concretar")&amp;". Variación actual: "&amp;'VERSIONES'!U25&amp;" €. El trabajo posterior se muestra aparte; no es un ahorro."&amp;IF(OR(LEN(TRIM('VERSIONES'!M25&amp;""))=0,TRIM('VERSIONES'!M25)="Por confirmar",TRIM('VERSIONES'!M25)="Pendiente")," Motivo pendiente de documentar."," Motivo registrado: "&amp;'VERSIONES'!M25&amp;"."),'VERSIONES'!E25&amp;": "&amp;IF('VERSIONES'!L25="Alta","alta. ",IF('VERSIONES'!L25="Baja","sale del alcance actual. ",""))&amp;IF('VERSIONES'!U25=0,"El importe no cambia.",IF('VERSIONES'!U25&gt;0,"Sube ","Baja ")&amp;ABS('VERSIONES'!U25)&amp;" €.")&amp;IF('VERSIONES'!L25="Comparable"," Efecto cantidad: "&amp;'VERSIONES'!S25&amp;" €; efecto precio: "&amp;'VERSIONES'!T25&amp;" €.","")&amp;IF(ABS('VERSIONES'!V25)&gt;0," Ajuste de redondeo: "&amp;'VERSIONES'!V25&amp;" €.","")&amp;IF(OR(LEN(TRIM('VERSIONES'!M25&amp;""))=0,TRIM('VERSIONES'!M25)="Por confirmar",TRIM('VERSIONES'!M25)="Pendiente")," Motivo pendiente de documentar."," Motivo registrado: "&amp;'VERSIONES'!M25&amp;"."))))</f>
      </c>
      <c r="L25" s="41">
        <f>IF(ISNUMBER('VERSIONES'!X25),'VERSIONES'!X25,"")</f>
      </c>
    </row>
    <row r="26" ht="112" customHeight="1">
      <c r="B26" s="38">
        <f>IF(COUNTA('VERSIONES'!C26:N26)&gt;0,'VERSIONES'!B26,"")</f>
      </c>
      <c r="C26" s="39">
        <f>IF(AND(COUNTA('VERSIONES'!C26:N26)&gt;0,LEN(TRIM('VERSIONES'!E26&amp;""))&gt;0),'VERSIONES'!E26,"")</f>
      </c>
      <c r="D26" s="40">
        <f>IF('VERSIONES'!W26=1,'VERSIONES'!Q26,"")</f>
      </c>
      <c r="E26" s="40">
        <f>IF('VERSIONES'!W26=1,'VERSIONES'!R26,"")</f>
      </c>
      <c r="F26" s="40">
        <f>IF('VERSIONES'!W26=1,'VERSIONES'!S26,"")</f>
      </c>
      <c r="G26" s="40">
        <f>IF('VERSIONES'!W26=1,'VERSIONES'!T26,"")</f>
      </c>
      <c r="H26" s="40">
        <f>IF('VERSIONES'!W26=1,'VERSIONES'!V26,"")</f>
      </c>
      <c r="I26" s="40">
        <f>IF('VERSIONES'!W26=1,'VERSIONES'!U26,"")</f>
      </c>
      <c r="J26" s="39">
        <f>IF(COUNTA('VERSIONES'!C26:N26)&gt;0,'VERSIONES'!O26,"")</f>
      </c>
      <c r="K26" s="39">
        <f>IF(NOT(COUNTA('VERSIONES'!C26:N26)&gt;0),"",IF('VERSIONES'!W26&lt;&gt;1,IF('VERSIONES'!L26="A otra fase","Fase posterior: comparación actual pendiente. Falta un antes acreditado o completar sus datos; no inventamos una bajada.","Pendiente: revisamos el emparejamiento, los datos y las referencias antes de explicar la diferencia."),IF('VERSIONES'!L26="A otra fase",'VERSIONES'!E26&amp;": sale del total actual y pasa a "&amp;IF(LEN(TRIM(IFERROR(IF(COUNTBLANK(INDEX('FASES'!$D$10:$D$39,MATCH('VERSIONES'!B26,'FASES'!$C$10:$C$39,0)))=1,"",INDEX('FASES'!$D$10:$D$39,MATCH('VERSIONES'!B26,'FASES'!$C$10:$C$39,0))),"")&amp;""))&gt;0,IFERROR(IF(COUNTBLANK(INDEX('FASES'!$D$10:$D$39,MATCH('VERSIONES'!B26,'FASES'!$C$10:$C$39,0)))=1,"",INDEX('FASES'!$D$10:$D$39,MATCH('VERSIONES'!B26,'FASES'!$C$10:$C$39,0))),""),"una fase por concretar")&amp;". Variación actual: "&amp;'VERSIONES'!U26&amp;" €. El trabajo posterior se muestra aparte; no es un ahorro."&amp;IF(OR(LEN(TRIM('VERSIONES'!M26&amp;""))=0,TRIM('VERSIONES'!M26)="Por confirmar",TRIM('VERSIONES'!M26)="Pendiente")," Motivo pendiente de documentar."," Motivo registrado: "&amp;'VERSIONES'!M26&amp;"."),'VERSIONES'!E26&amp;": "&amp;IF('VERSIONES'!L26="Alta","alta. ",IF('VERSIONES'!L26="Baja","sale del alcance actual. ",""))&amp;IF('VERSIONES'!U26=0,"El importe no cambia.",IF('VERSIONES'!U26&gt;0,"Sube ","Baja ")&amp;ABS('VERSIONES'!U26)&amp;" €.")&amp;IF('VERSIONES'!L26="Comparable"," Efecto cantidad: "&amp;'VERSIONES'!S26&amp;" €; efecto precio: "&amp;'VERSIONES'!T26&amp;" €.","")&amp;IF(ABS('VERSIONES'!V26)&gt;0," Ajuste de redondeo: "&amp;'VERSIONES'!V26&amp;" €.","")&amp;IF(OR(LEN(TRIM('VERSIONES'!M26&amp;""))=0,TRIM('VERSIONES'!M26)="Por confirmar",TRIM('VERSIONES'!M26)="Pendiente")," Motivo pendiente de documentar."," Motivo registrado: "&amp;'VERSIONES'!M26&amp;"."))))</f>
      </c>
      <c r="L26" s="41">
        <f>IF(ISNUMBER('VERSIONES'!X26),'VERSIONES'!X26,"")</f>
      </c>
    </row>
    <row r="27" ht="112" customHeight="1">
      <c r="B27" s="38">
        <f>IF(COUNTA('VERSIONES'!C27:N27)&gt;0,'VERSIONES'!B27,"")</f>
      </c>
      <c r="C27" s="39">
        <f>IF(AND(COUNTA('VERSIONES'!C27:N27)&gt;0,LEN(TRIM('VERSIONES'!E27&amp;""))&gt;0),'VERSIONES'!E27,"")</f>
      </c>
      <c r="D27" s="40">
        <f>IF('VERSIONES'!W27=1,'VERSIONES'!Q27,"")</f>
      </c>
      <c r="E27" s="40">
        <f>IF('VERSIONES'!W27=1,'VERSIONES'!R27,"")</f>
      </c>
      <c r="F27" s="40">
        <f>IF('VERSIONES'!W27=1,'VERSIONES'!S27,"")</f>
      </c>
      <c r="G27" s="40">
        <f>IF('VERSIONES'!W27=1,'VERSIONES'!T27,"")</f>
      </c>
      <c r="H27" s="40">
        <f>IF('VERSIONES'!W27=1,'VERSIONES'!V27,"")</f>
      </c>
      <c r="I27" s="40">
        <f>IF('VERSIONES'!W27=1,'VERSIONES'!U27,"")</f>
      </c>
      <c r="J27" s="39">
        <f>IF(COUNTA('VERSIONES'!C27:N27)&gt;0,'VERSIONES'!O27,"")</f>
      </c>
      <c r="K27" s="39">
        <f>IF(NOT(COUNTA('VERSIONES'!C27:N27)&gt;0),"",IF('VERSIONES'!W27&lt;&gt;1,IF('VERSIONES'!L27="A otra fase","Fase posterior: comparación actual pendiente. Falta un antes acreditado o completar sus datos; no inventamos una bajada.","Pendiente: revisamos el emparejamiento, los datos y las referencias antes de explicar la diferencia."),IF('VERSIONES'!L27="A otra fase",'VERSIONES'!E27&amp;": sale del total actual y pasa a "&amp;IF(LEN(TRIM(IFERROR(IF(COUNTBLANK(INDEX('FASES'!$D$10:$D$39,MATCH('VERSIONES'!B27,'FASES'!$C$10:$C$39,0)))=1,"",INDEX('FASES'!$D$10:$D$39,MATCH('VERSIONES'!B27,'FASES'!$C$10:$C$39,0))),"")&amp;""))&gt;0,IFERROR(IF(COUNTBLANK(INDEX('FASES'!$D$10:$D$39,MATCH('VERSIONES'!B27,'FASES'!$C$10:$C$39,0)))=1,"",INDEX('FASES'!$D$10:$D$39,MATCH('VERSIONES'!B27,'FASES'!$C$10:$C$39,0))),""),"una fase por concretar")&amp;". Variación actual: "&amp;'VERSIONES'!U27&amp;" €. El trabajo posterior se muestra aparte; no es un ahorro."&amp;IF(OR(LEN(TRIM('VERSIONES'!M27&amp;""))=0,TRIM('VERSIONES'!M27)="Por confirmar",TRIM('VERSIONES'!M27)="Pendiente")," Motivo pendiente de documentar."," Motivo registrado: "&amp;'VERSIONES'!M27&amp;"."),'VERSIONES'!E27&amp;": "&amp;IF('VERSIONES'!L27="Alta","alta. ",IF('VERSIONES'!L27="Baja","sale del alcance actual. ",""))&amp;IF('VERSIONES'!U27=0,"El importe no cambia.",IF('VERSIONES'!U27&gt;0,"Sube ","Baja ")&amp;ABS('VERSIONES'!U27)&amp;" €.")&amp;IF('VERSIONES'!L27="Comparable"," Efecto cantidad: "&amp;'VERSIONES'!S27&amp;" €; efecto precio: "&amp;'VERSIONES'!T27&amp;" €.","")&amp;IF(ABS('VERSIONES'!V27)&gt;0," Ajuste de redondeo: "&amp;'VERSIONES'!V27&amp;" €.","")&amp;IF(OR(LEN(TRIM('VERSIONES'!M27&amp;""))=0,TRIM('VERSIONES'!M27)="Por confirmar",TRIM('VERSIONES'!M27)="Pendiente")," Motivo pendiente de documentar."," Motivo registrado: "&amp;'VERSIONES'!M27&amp;"."))))</f>
      </c>
      <c r="L27" s="41">
        <f>IF(ISNUMBER('VERSIONES'!X27),'VERSIONES'!X27,"")</f>
      </c>
    </row>
    <row r="28" ht="112" customHeight="1">
      <c r="B28" s="38">
        <f>IF(COUNTA('VERSIONES'!C28:N28)&gt;0,'VERSIONES'!B28,"")</f>
      </c>
      <c r="C28" s="39">
        <f>IF(AND(COUNTA('VERSIONES'!C28:N28)&gt;0,LEN(TRIM('VERSIONES'!E28&amp;""))&gt;0),'VERSIONES'!E28,"")</f>
      </c>
      <c r="D28" s="40">
        <f>IF('VERSIONES'!W28=1,'VERSIONES'!Q28,"")</f>
      </c>
      <c r="E28" s="40">
        <f>IF('VERSIONES'!W28=1,'VERSIONES'!R28,"")</f>
      </c>
      <c r="F28" s="40">
        <f>IF('VERSIONES'!W28=1,'VERSIONES'!S28,"")</f>
      </c>
      <c r="G28" s="40">
        <f>IF('VERSIONES'!W28=1,'VERSIONES'!T28,"")</f>
      </c>
      <c r="H28" s="40">
        <f>IF('VERSIONES'!W28=1,'VERSIONES'!V28,"")</f>
      </c>
      <c r="I28" s="40">
        <f>IF('VERSIONES'!W28=1,'VERSIONES'!U28,"")</f>
      </c>
      <c r="J28" s="39">
        <f>IF(COUNTA('VERSIONES'!C28:N28)&gt;0,'VERSIONES'!O28,"")</f>
      </c>
      <c r="K28" s="39">
        <f>IF(NOT(COUNTA('VERSIONES'!C28:N28)&gt;0),"",IF('VERSIONES'!W28&lt;&gt;1,IF('VERSIONES'!L28="A otra fase","Fase posterior: comparación actual pendiente. Falta un antes acreditado o completar sus datos; no inventamos una bajada.","Pendiente: revisamos el emparejamiento, los datos y las referencias antes de explicar la diferencia."),IF('VERSIONES'!L28="A otra fase",'VERSIONES'!E28&amp;": sale del total actual y pasa a "&amp;IF(LEN(TRIM(IFERROR(IF(COUNTBLANK(INDEX('FASES'!$D$10:$D$39,MATCH('VERSIONES'!B28,'FASES'!$C$10:$C$39,0)))=1,"",INDEX('FASES'!$D$10:$D$39,MATCH('VERSIONES'!B28,'FASES'!$C$10:$C$39,0))),"")&amp;""))&gt;0,IFERROR(IF(COUNTBLANK(INDEX('FASES'!$D$10:$D$39,MATCH('VERSIONES'!B28,'FASES'!$C$10:$C$39,0)))=1,"",INDEX('FASES'!$D$10:$D$39,MATCH('VERSIONES'!B28,'FASES'!$C$10:$C$39,0))),""),"una fase por concretar")&amp;". Variación actual: "&amp;'VERSIONES'!U28&amp;" €. El trabajo posterior se muestra aparte; no es un ahorro."&amp;IF(OR(LEN(TRIM('VERSIONES'!M28&amp;""))=0,TRIM('VERSIONES'!M28)="Por confirmar",TRIM('VERSIONES'!M28)="Pendiente")," Motivo pendiente de documentar."," Motivo registrado: "&amp;'VERSIONES'!M28&amp;"."),'VERSIONES'!E28&amp;": "&amp;IF('VERSIONES'!L28="Alta","alta. ",IF('VERSIONES'!L28="Baja","sale del alcance actual. ",""))&amp;IF('VERSIONES'!U28=0,"El importe no cambia.",IF('VERSIONES'!U28&gt;0,"Sube ","Baja ")&amp;ABS('VERSIONES'!U28)&amp;" €.")&amp;IF('VERSIONES'!L28="Comparable"," Efecto cantidad: "&amp;'VERSIONES'!S28&amp;" €; efecto precio: "&amp;'VERSIONES'!T28&amp;" €.","")&amp;IF(ABS('VERSIONES'!V28)&gt;0," Ajuste de redondeo: "&amp;'VERSIONES'!V28&amp;" €.","")&amp;IF(OR(LEN(TRIM('VERSIONES'!M28&amp;""))=0,TRIM('VERSIONES'!M28)="Por confirmar",TRIM('VERSIONES'!M28)="Pendiente")," Motivo pendiente de documentar."," Motivo registrado: "&amp;'VERSIONES'!M28&amp;"."))))</f>
      </c>
      <c r="L28" s="41">
        <f>IF(ISNUMBER('VERSIONES'!X28),'VERSIONES'!X28,"")</f>
      </c>
    </row>
    <row r="29" ht="112" customHeight="1">
      <c r="B29" s="38">
        <f>IF(COUNTA('VERSIONES'!C29:N29)&gt;0,'VERSIONES'!B29,"")</f>
      </c>
      <c r="C29" s="39">
        <f>IF(AND(COUNTA('VERSIONES'!C29:N29)&gt;0,LEN(TRIM('VERSIONES'!E29&amp;""))&gt;0),'VERSIONES'!E29,"")</f>
      </c>
      <c r="D29" s="40">
        <f>IF('VERSIONES'!W29=1,'VERSIONES'!Q29,"")</f>
      </c>
      <c r="E29" s="40">
        <f>IF('VERSIONES'!W29=1,'VERSIONES'!R29,"")</f>
      </c>
      <c r="F29" s="40">
        <f>IF('VERSIONES'!W29=1,'VERSIONES'!S29,"")</f>
      </c>
      <c r="G29" s="40">
        <f>IF('VERSIONES'!W29=1,'VERSIONES'!T29,"")</f>
      </c>
      <c r="H29" s="40">
        <f>IF('VERSIONES'!W29=1,'VERSIONES'!V29,"")</f>
      </c>
      <c r="I29" s="40">
        <f>IF('VERSIONES'!W29=1,'VERSIONES'!U29,"")</f>
      </c>
      <c r="J29" s="39">
        <f>IF(COUNTA('VERSIONES'!C29:N29)&gt;0,'VERSIONES'!O29,"")</f>
      </c>
      <c r="K29" s="39">
        <f>IF(NOT(COUNTA('VERSIONES'!C29:N29)&gt;0),"",IF('VERSIONES'!W29&lt;&gt;1,IF('VERSIONES'!L29="A otra fase","Fase posterior: comparación actual pendiente. Falta un antes acreditado o completar sus datos; no inventamos una bajada.","Pendiente: revisamos el emparejamiento, los datos y las referencias antes de explicar la diferencia."),IF('VERSIONES'!L29="A otra fase",'VERSIONES'!E29&amp;": sale del total actual y pasa a "&amp;IF(LEN(TRIM(IFERROR(IF(COUNTBLANK(INDEX('FASES'!$D$10:$D$39,MATCH('VERSIONES'!B29,'FASES'!$C$10:$C$39,0)))=1,"",INDEX('FASES'!$D$10:$D$39,MATCH('VERSIONES'!B29,'FASES'!$C$10:$C$39,0))),"")&amp;""))&gt;0,IFERROR(IF(COUNTBLANK(INDEX('FASES'!$D$10:$D$39,MATCH('VERSIONES'!B29,'FASES'!$C$10:$C$39,0)))=1,"",INDEX('FASES'!$D$10:$D$39,MATCH('VERSIONES'!B29,'FASES'!$C$10:$C$39,0))),""),"una fase por concretar")&amp;". Variación actual: "&amp;'VERSIONES'!U29&amp;" €. El trabajo posterior se muestra aparte; no es un ahorro."&amp;IF(OR(LEN(TRIM('VERSIONES'!M29&amp;""))=0,TRIM('VERSIONES'!M29)="Por confirmar",TRIM('VERSIONES'!M29)="Pendiente")," Motivo pendiente de documentar."," Motivo registrado: "&amp;'VERSIONES'!M29&amp;"."),'VERSIONES'!E29&amp;": "&amp;IF('VERSIONES'!L29="Alta","alta. ",IF('VERSIONES'!L29="Baja","sale del alcance actual. ",""))&amp;IF('VERSIONES'!U29=0,"El importe no cambia.",IF('VERSIONES'!U29&gt;0,"Sube ","Baja ")&amp;ABS('VERSIONES'!U29)&amp;" €.")&amp;IF('VERSIONES'!L29="Comparable"," Efecto cantidad: "&amp;'VERSIONES'!S29&amp;" €; efecto precio: "&amp;'VERSIONES'!T29&amp;" €.","")&amp;IF(ABS('VERSIONES'!V29)&gt;0," Ajuste de redondeo: "&amp;'VERSIONES'!V29&amp;" €.","")&amp;IF(OR(LEN(TRIM('VERSIONES'!M29&amp;""))=0,TRIM('VERSIONES'!M29)="Por confirmar",TRIM('VERSIONES'!M29)="Pendiente")," Motivo pendiente de documentar."," Motivo registrado: "&amp;'VERSIONES'!M29&amp;"."))))</f>
      </c>
      <c r="L29" s="41">
        <f>IF(ISNUMBER('VERSIONES'!X29),'VERSIONES'!X29,"")</f>
      </c>
    </row>
    <row r="30" ht="112" customHeight="1">
      <c r="B30" s="38">
        <f>IF(COUNTA('VERSIONES'!C30:N30)&gt;0,'VERSIONES'!B30,"")</f>
      </c>
      <c r="C30" s="39">
        <f>IF(AND(COUNTA('VERSIONES'!C30:N30)&gt;0,LEN(TRIM('VERSIONES'!E30&amp;""))&gt;0),'VERSIONES'!E30,"")</f>
      </c>
      <c r="D30" s="40">
        <f>IF('VERSIONES'!W30=1,'VERSIONES'!Q30,"")</f>
      </c>
      <c r="E30" s="40">
        <f>IF('VERSIONES'!W30=1,'VERSIONES'!R30,"")</f>
      </c>
      <c r="F30" s="40">
        <f>IF('VERSIONES'!W30=1,'VERSIONES'!S30,"")</f>
      </c>
      <c r="G30" s="40">
        <f>IF('VERSIONES'!W30=1,'VERSIONES'!T30,"")</f>
      </c>
      <c r="H30" s="40">
        <f>IF('VERSIONES'!W30=1,'VERSIONES'!V30,"")</f>
      </c>
      <c r="I30" s="40">
        <f>IF('VERSIONES'!W30=1,'VERSIONES'!U30,"")</f>
      </c>
      <c r="J30" s="39">
        <f>IF(COUNTA('VERSIONES'!C30:N30)&gt;0,'VERSIONES'!O30,"")</f>
      </c>
      <c r="K30" s="39">
        <f>IF(NOT(COUNTA('VERSIONES'!C30:N30)&gt;0),"",IF('VERSIONES'!W30&lt;&gt;1,IF('VERSIONES'!L30="A otra fase","Fase posterior: comparación actual pendiente. Falta un antes acreditado o completar sus datos; no inventamos una bajada.","Pendiente: revisamos el emparejamiento, los datos y las referencias antes de explicar la diferencia."),IF('VERSIONES'!L30="A otra fase",'VERSIONES'!E30&amp;": sale del total actual y pasa a "&amp;IF(LEN(TRIM(IFERROR(IF(COUNTBLANK(INDEX('FASES'!$D$10:$D$39,MATCH('VERSIONES'!B30,'FASES'!$C$10:$C$39,0)))=1,"",INDEX('FASES'!$D$10:$D$39,MATCH('VERSIONES'!B30,'FASES'!$C$10:$C$39,0))),"")&amp;""))&gt;0,IFERROR(IF(COUNTBLANK(INDEX('FASES'!$D$10:$D$39,MATCH('VERSIONES'!B30,'FASES'!$C$10:$C$39,0)))=1,"",INDEX('FASES'!$D$10:$D$39,MATCH('VERSIONES'!B30,'FASES'!$C$10:$C$39,0))),""),"una fase por concretar")&amp;". Variación actual: "&amp;'VERSIONES'!U30&amp;" €. El trabajo posterior se muestra aparte; no es un ahorro."&amp;IF(OR(LEN(TRIM('VERSIONES'!M30&amp;""))=0,TRIM('VERSIONES'!M30)="Por confirmar",TRIM('VERSIONES'!M30)="Pendiente")," Motivo pendiente de documentar."," Motivo registrado: "&amp;'VERSIONES'!M30&amp;"."),'VERSIONES'!E30&amp;": "&amp;IF('VERSIONES'!L30="Alta","alta. ",IF('VERSIONES'!L30="Baja","sale del alcance actual. ",""))&amp;IF('VERSIONES'!U30=0,"El importe no cambia.",IF('VERSIONES'!U30&gt;0,"Sube ","Baja ")&amp;ABS('VERSIONES'!U30)&amp;" €.")&amp;IF('VERSIONES'!L30="Comparable"," Efecto cantidad: "&amp;'VERSIONES'!S30&amp;" €; efecto precio: "&amp;'VERSIONES'!T30&amp;" €.","")&amp;IF(ABS('VERSIONES'!V30)&gt;0," Ajuste de redondeo: "&amp;'VERSIONES'!V30&amp;" €.","")&amp;IF(OR(LEN(TRIM('VERSIONES'!M30&amp;""))=0,TRIM('VERSIONES'!M30)="Por confirmar",TRIM('VERSIONES'!M30)="Pendiente")," Motivo pendiente de documentar."," Motivo registrado: "&amp;'VERSIONES'!M30&amp;"."))))</f>
      </c>
      <c r="L30" s="41">
        <f>IF(ISNUMBER('VERSIONES'!X30),'VERSIONES'!X30,"")</f>
      </c>
    </row>
    <row r="31" ht="112" customHeight="1">
      <c r="B31" s="38">
        <f>IF(COUNTA('VERSIONES'!C31:N31)&gt;0,'VERSIONES'!B31,"")</f>
      </c>
      <c r="C31" s="39">
        <f>IF(AND(COUNTA('VERSIONES'!C31:N31)&gt;0,LEN(TRIM('VERSIONES'!E31&amp;""))&gt;0),'VERSIONES'!E31,"")</f>
      </c>
      <c r="D31" s="40">
        <f>IF('VERSIONES'!W31=1,'VERSIONES'!Q31,"")</f>
      </c>
      <c r="E31" s="40">
        <f>IF('VERSIONES'!W31=1,'VERSIONES'!R31,"")</f>
      </c>
      <c r="F31" s="40">
        <f>IF('VERSIONES'!W31=1,'VERSIONES'!S31,"")</f>
      </c>
      <c r="G31" s="40">
        <f>IF('VERSIONES'!W31=1,'VERSIONES'!T31,"")</f>
      </c>
      <c r="H31" s="40">
        <f>IF('VERSIONES'!W31=1,'VERSIONES'!V31,"")</f>
      </c>
      <c r="I31" s="40">
        <f>IF('VERSIONES'!W31=1,'VERSIONES'!U31,"")</f>
      </c>
      <c r="J31" s="39">
        <f>IF(COUNTA('VERSIONES'!C31:N31)&gt;0,'VERSIONES'!O31,"")</f>
      </c>
      <c r="K31" s="39">
        <f>IF(NOT(COUNTA('VERSIONES'!C31:N31)&gt;0),"",IF('VERSIONES'!W31&lt;&gt;1,IF('VERSIONES'!L31="A otra fase","Fase posterior: comparación actual pendiente. Falta un antes acreditado o completar sus datos; no inventamos una bajada.","Pendiente: revisamos el emparejamiento, los datos y las referencias antes de explicar la diferencia."),IF('VERSIONES'!L31="A otra fase",'VERSIONES'!E31&amp;": sale del total actual y pasa a "&amp;IF(LEN(TRIM(IFERROR(IF(COUNTBLANK(INDEX('FASES'!$D$10:$D$39,MATCH('VERSIONES'!B31,'FASES'!$C$10:$C$39,0)))=1,"",INDEX('FASES'!$D$10:$D$39,MATCH('VERSIONES'!B31,'FASES'!$C$10:$C$39,0))),"")&amp;""))&gt;0,IFERROR(IF(COUNTBLANK(INDEX('FASES'!$D$10:$D$39,MATCH('VERSIONES'!B31,'FASES'!$C$10:$C$39,0)))=1,"",INDEX('FASES'!$D$10:$D$39,MATCH('VERSIONES'!B31,'FASES'!$C$10:$C$39,0))),""),"una fase por concretar")&amp;". Variación actual: "&amp;'VERSIONES'!U31&amp;" €. El trabajo posterior se muestra aparte; no es un ahorro."&amp;IF(OR(LEN(TRIM('VERSIONES'!M31&amp;""))=0,TRIM('VERSIONES'!M31)="Por confirmar",TRIM('VERSIONES'!M31)="Pendiente")," Motivo pendiente de documentar."," Motivo registrado: "&amp;'VERSIONES'!M31&amp;"."),'VERSIONES'!E31&amp;": "&amp;IF('VERSIONES'!L31="Alta","alta. ",IF('VERSIONES'!L31="Baja","sale del alcance actual. ",""))&amp;IF('VERSIONES'!U31=0,"El importe no cambia.",IF('VERSIONES'!U31&gt;0,"Sube ","Baja ")&amp;ABS('VERSIONES'!U31)&amp;" €.")&amp;IF('VERSIONES'!L31="Comparable"," Efecto cantidad: "&amp;'VERSIONES'!S31&amp;" €; efecto precio: "&amp;'VERSIONES'!T31&amp;" €.","")&amp;IF(ABS('VERSIONES'!V31)&gt;0," Ajuste de redondeo: "&amp;'VERSIONES'!V31&amp;" €.","")&amp;IF(OR(LEN(TRIM('VERSIONES'!M31&amp;""))=0,TRIM('VERSIONES'!M31)="Por confirmar",TRIM('VERSIONES'!M31)="Pendiente")," Motivo pendiente de documentar."," Motivo registrado: "&amp;'VERSIONES'!M31&amp;"."))))</f>
      </c>
      <c r="L31" s="41">
        <f>IF(ISNUMBER('VERSIONES'!X31),'VERSIONES'!X31,"")</f>
      </c>
    </row>
    <row r="32" ht="112" customHeight="1">
      <c r="B32" s="38">
        <f>IF(COUNTA('VERSIONES'!C32:N32)&gt;0,'VERSIONES'!B32,"")</f>
      </c>
      <c r="C32" s="39">
        <f>IF(AND(COUNTA('VERSIONES'!C32:N32)&gt;0,LEN(TRIM('VERSIONES'!E32&amp;""))&gt;0),'VERSIONES'!E32,"")</f>
      </c>
      <c r="D32" s="40">
        <f>IF('VERSIONES'!W32=1,'VERSIONES'!Q32,"")</f>
      </c>
      <c r="E32" s="40">
        <f>IF('VERSIONES'!W32=1,'VERSIONES'!R32,"")</f>
      </c>
      <c r="F32" s="40">
        <f>IF('VERSIONES'!W32=1,'VERSIONES'!S32,"")</f>
      </c>
      <c r="G32" s="40">
        <f>IF('VERSIONES'!W32=1,'VERSIONES'!T32,"")</f>
      </c>
      <c r="H32" s="40">
        <f>IF('VERSIONES'!W32=1,'VERSIONES'!V32,"")</f>
      </c>
      <c r="I32" s="40">
        <f>IF('VERSIONES'!W32=1,'VERSIONES'!U32,"")</f>
      </c>
      <c r="J32" s="39">
        <f>IF(COUNTA('VERSIONES'!C32:N32)&gt;0,'VERSIONES'!O32,"")</f>
      </c>
      <c r="K32" s="39">
        <f>IF(NOT(COUNTA('VERSIONES'!C32:N32)&gt;0),"",IF('VERSIONES'!W32&lt;&gt;1,IF('VERSIONES'!L32="A otra fase","Fase posterior: comparación actual pendiente. Falta un antes acreditado o completar sus datos; no inventamos una bajada.","Pendiente: revisamos el emparejamiento, los datos y las referencias antes de explicar la diferencia."),IF('VERSIONES'!L32="A otra fase",'VERSIONES'!E32&amp;": sale del total actual y pasa a "&amp;IF(LEN(TRIM(IFERROR(IF(COUNTBLANK(INDEX('FASES'!$D$10:$D$39,MATCH('VERSIONES'!B32,'FASES'!$C$10:$C$39,0)))=1,"",INDEX('FASES'!$D$10:$D$39,MATCH('VERSIONES'!B32,'FASES'!$C$10:$C$39,0))),"")&amp;""))&gt;0,IFERROR(IF(COUNTBLANK(INDEX('FASES'!$D$10:$D$39,MATCH('VERSIONES'!B32,'FASES'!$C$10:$C$39,0)))=1,"",INDEX('FASES'!$D$10:$D$39,MATCH('VERSIONES'!B32,'FASES'!$C$10:$C$39,0))),""),"una fase por concretar")&amp;". Variación actual: "&amp;'VERSIONES'!U32&amp;" €. El trabajo posterior se muestra aparte; no es un ahorro."&amp;IF(OR(LEN(TRIM('VERSIONES'!M32&amp;""))=0,TRIM('VERSIONES'!M32)="Por confirmar",TRIM('VERSIONES'!M32)="Pendiente")," Motivo pendiente de documentar."," Motivo registrado: "&amp;'VERSIONES'!M32&amp;"."),'VERSIONES'!E32&amp;": "&amp;IF('VERSIONES'!L32="Alta","alta. ",IF('VERSIONES'!L32="Baja","sale del alcance actual. ",""))&amp;IF('VERSIONES'!U32=0,"El importe no cambia.",IF('VERSIONES'!U32&gt;0,"Sube ","Baja ")&amp;ABS('VERSIONES'!U32)&amp;" €.")&amp;IF('VERSIONES'!L32="Comparable"," Efecto cantidad: "&amp;'VERSIONES'!S32&amp;" €; efecto precio: "&amp;'VERSIONES'!T32&amp;" €.","")&amp;IF(ABS('VERSIONES'!V32)&gt;0," Ajuste de redondeo: "&amp;'VERSIONES'!V32&amp;" €.","")&amp;IF(OR(LEN(TRIM('VERSIONES'!M32&amp;""))=0,TRIM('VERSIONES'!M32)="Por confirmar",TRIM('VERSIONES'!M32)="Pendiente")," Motivo pendiente de documentar."," Motivo registrado: "&amp;'VERSIONES'!M32&amp;"."))))</f>
      </c>
      <c r="L32" s="41">
        <f>IF(ISNUMBER('VERSIONES'!X32),'VERSIONES'!X32,"")</f>
      </c>
    </row>
    <row r="33" ht="112" customHeight="1">
      <c r="B33" s="38">
        <f>IF(COUNTA('VERSIONES'!C33:N33)&gt;0,'VERSIONES'!B33,"")</f>
      </c>
      <c r="C33" s="39">
        <f>IF(AND(COUNTA('VERSIONES'!C33:N33)&gt;0,LEN(TRIM('VERSIONES'!E33&amp;""))&gt;0),'VERSIONES'!E33,"")</f>
      </c>
      <c r="D33" s="40">
        <f>IF('VERSIONES'!W33=1,'VERSIONES'!Q33,"")</f>
      </c>
      <c r="E33" s="40">
        <f>IF('VERSIONES'!W33=1,'VERSIONES'!R33,"")</f>
      </c>
      <c r="F33" s="40">
        <f>IF('VERSIONES'!W33=1,'VERSIONES'!S33,"")</f>
      </c>
      <c r="G33" s="40">
        <f>IF('VERSIONES'!W33=1,'VERSIONES'!T33,"")</f>
      </c>
      <c r="H33" s="40">
        <f>IF('VERSIONES'!W33=1,'VERSIONES'!V33,"")</f>
      </c>
      <c r="I33" s="40">
        <f>IF('VERSIONES'!W33=1,'VERSIONES'!U33,"")</f>
      </c>
      <c r="J33" s="39">
        <f>IF(COUNTA('VERSIONES'!C33:N33)&gt;0,'VERSIONES'!O33,"")</f>
      </c>
      <c r="K33" s="39">
        <f>IF(NOT(COUNTA('VERSIONES'!C33:N33)&gt;0),"",IF('VERSIONES'!W33&lt;&gt;1,IF('VERSIONES'!L33="A otra fase","Fase posterior: comparación actual pendiente. Falta un antes acreditado o completar sus datos; no inventamos una bajada.","Pendiente: revisamos el emparejamiento, los datos y las referencias antes de explicar la diferencia."),IF('VERSIONES'!L33="A otra fase",'VERSIONES'!E33&amp;": sale del total actual y pasa a "&amp;IF(LEN(TRIM(IFERROR(IF(COUNTBLANK(INDEX('FASES'!$D$10:$D$39,MATCH('VERSIONES'!B33,'FASES'!$C$10:$C$39,0)))=1,"",INDEX('FASES'!$D$10:$D$39,MATCH('VERSIONES'!B33,'FASES'!$C$10:$C$39,0))),"")&amp;""))&gt;0,IFERROR(IF(COUNTBLANK(INDEX('FASES'!$D$10:$D$39,MATCH('VERSIONES'!B33,'FASES'!$C$10:$C$39,0)))=1,"",INDEX('FASES'!$D$10:$D$39,MATCH('VERSIONES'!B33,'FASES'!$C$10:$C$39,0))),""),"una fase por concretar")&amp;". Variación actual: "&amp;'VERSIONES'!U33&amp;" €. El trabajo posterior se muestra aparte; no es un ahorro."&amp;IF(OR(LEN(TRIM('VERSIONES'!M33&amp;""))=0,TRIM('VERSIONES'!M33)="Por confirmar",TRIM('VERSIONES'!M33)="Pendiente")," Motivo pendiente de documentar."," Motivo registrado: "&amp;'VERSIONES'!M33&amp;"."),'VERSIONES'!E33&amp;": "&amp;IF('VERSIONES'!L33="Alta","alta. ",IF('VERSIONES'!L33="Baja","sale del alcance actual. ",""))&amp;IF('VERSIONES'!U33=0,"El importe no cambia.",IF('VERSIONES'!U33&gt;0,"Sube ","Baja ")&amp;ABS('VERSIONES'!U33)&amp;" €.")&amp;IF('VERSIONES'!L33="Comparable"," Efecto cantidad: "&amp;'VERSIONES'!S33&amp;" €; efecto precio: "&amp;'VERSIONES'!T33&amp;" €.","")&amp;IF(ABS('VERSIONES'!V33)&gt;0," Ajuste de redondeo: "&amp;'VERSIONES'!V33&amp;" €.","")&amp;IF(OR(LEN(TRIM('VERSIONES'!M33&amp;""))=0,TRIM('VERSIONES'!M33)="Por confirmar",TRIM('VERSIONES'!M33)="Pendiente")," Motivo pendiente de documentar."," Motivo registrado: "&amp;'VERSIONES'!M33&amp;"."))))</f>
      </c>
      <c r="L33" s="41">
        <f>IF(ISNUMBER('VERSIONES'!X33),'VERSIONES'!X33,"")</f>
      </c>
    </row>
    <row r="34" ht="112" customHeight="1">
      <c r="B34" s="38">
        <f>IF(COUNTA('VERSIONES'!C34:N34)&gt;0,'VERSIONES'!B34,"")</f>
      </c>
      <c r="C34" s="39">
        <f>IF(AND(COUNTA('VERSIONES'!C34:N34)&gt;0,LEN(TRIM('VERSIONES'!E34&amp;""))&gt;0),'VERSIONES'!E34,"")</f>
      </c>
      <c r="D34" s="40">
        <f>IF('VERSIONES'!W34=1,'VERSIONES'!Q34,"")</f>
      </c>
      <c r="E34" s="40">
        <f>IF('VERSIONES'!W34=1,'VERSIONES'!R34,"")</f>
      </c>
      <c r="F34" s="40">
        <f>IF('VERSIONES'!W34=1,'VERSIONES'!S34,"")</f>
      </c>
      <c r="G34" s="40">
        <f>IF('VERSIONES'!W34=1,'VERSIONES'!T34,"")</f>
      </c>
      <c r="H34" s="40">
        <f>IF('VERSIONES'!W34=1,'VERSIONES'!V34,"")</f>
      </c>
      <c r="I34" s="40">
        <f>IF('VERSIONES'!W34=1,'VERSIONES'!U34,"")</f>
      </c>
      <c r="J34" s="39">
        <f>IF(COUNTA('VERSIONES'!C34:N34)&gt;0,'VERSIONES'!O34,"")</f>
      </c>
      <c r="K34" s="39">
        <f>IF(NOT(COUNTA('VERSIONES'!C34:N34)&gt;0),"",IF('VERSIONES'!W34&lt;&gt;1,IF('VERSIONES'!L34="A otra fase","Fase posterior: comparación actual pendiente. Falta un antes acreditado o completar sus datos; no inventamos una bajada.","Pendiente: revisamos el emparejamiento, los datos y las referencias antes de explicar la diferencia."),IF('VERSIONES'!L34="A otra fase",'VERSIONES'!E34&amp;": sale del total actual y pasa a "&amp;IF(LEN(TRIM(IFERROR(IF(COUNTBLANK(INDEX('FASES'!$D$10:$D$39,MATCH('VERSIONES'!B34,'FASES'!$C$10:$C$39,0)))=1,"",INDEX('FASES'!$D$10:$D$39,MATCH('VERSIONES'!B34,'FASES'!$C$10:$C$39,0))),"")&amp;""))&gt;0,IFERROR(IF(COUNTBLANK(INDEX('FASES'!$D$10:$D$39,MATCH('VERSIONES'!B34,'FASES'!$C$10:$C$39,0)))=1,"",INDEX('FASES'!$D$10:$D$39,MATCH('VERSIONES'!B34,'FASES'!$C$10:$C$39,0))),""),"una fase por concretar")&amp;". Variación actual: "&amp;'VERSIONES'!U34&amp;" €. El trabajo posterior se muestra aparte; no es un ahorro."&amp;IF(OR(LEN(TRIM('VERSIONES'!M34&amp;""))=0,TRIM('VERSIONES'!M34)="Por confirmar",TRIM('VERSIONES'!M34)="Pendiente")," Motivo pendiente de documentar."," Motivo registrado: "&amp;'VERSIONES'!M34&amp;"."),'VERSIONES'!E34&amp;": "&amp;IF('VERSIONES'!L34="Alta","alta. ",IF('VERSIONES'!L34="Baja","sale del alcance actual. ",""))&amp;IF('VERSIONES'!U34=0,"El importe no cambia.",IF('VERSIONES'!U34&gt;0,"Sube ","Baja ")&amp;ABS('VERSIONES'!U34)&amp;" €.")&amp;IF('VERSIONES'!L34="Comparable"," Efecto cantidad: "&amp;'VERSIONES'!S34&amp;" €; efecto precio: "&amp;'VERSIONES'!T34&amp;" €.","")&amp;IF(ABS('VERSIONES'!V34)&gt;0," Ajuste de redondeo: "&amp;'VERSIONES'!V34&amp;" €.","")&amp;IF(OR(LEN(TRIM('VERSIONES'!M34&amp;""))=0,TRIM('VERSIONES'!M34)="Por confirmar",TRIM('VERSIONES'!M34)="Pendiente")," Motivo pendiente de documentar."," Motivo registrado: "&amp;'VERSIONES'!M34&amp;"."))))</f>
      </c>
      <c r="L34" s="41">
        <f>IF(ISNUMBER('VERSIONES'!X34),'VERSIONES'!X34,"")</f>
      </c>
    </row>
    <row r="35" ht="112" customHeight="1">
      <c r="B35" s="38">
        <f>IF(COUNTA('VERSIONES'!C35:N35)&gt;0,'VERSIONES'!B35,"")</f>
      </c>
      <c r="C35" s="39">
        <f>IF(AND(COUNTA('VERSIONES'!C35:N35)&gt;0,LEN(TRIM('VERSIONES'!E35&amp;""))&gt;0),'VERSIONES'!E35,"")</f>
      </c>
      <c r="D35" s="40">
        <f>IF('VERSIONES'!W35=1,'VERSIONES'!Q35,"")</f>
      </c>
      <c r="E35" s="40">
        <f>IF('VERSIONES'!W35=1,'VERSIONES'!R35,"")</f>
      </c>
      <c r="F35" s="40">
        <f>IF('VERSIONES'!W35=1,'VERSIONES'!S35,"")</f>
      </c>
      <c r="G35" s="40">
        <f>IF('VERSIONES'!W35=1,'VERSIONES'!T35,"")</f>
      </c>
      <c r="H35" s="40">
        <f>IF('VERSIONES'!W35=1,'VERSIONES'!V35,"")</f>
      </c>
      <c r="I35" s="40">
        <f>IF('VERSIONES'!W35=1,'VERSIONES'!U35,"")</f>
      </c>
      <c r="J35" s="39">
        <f>IF(COUNTA('VERSIONES'!C35:N35)&gt;0,'VERSIONES'!O35,"")</f>
      </c>
      <c r="K35" s="39">
        <f>IF(NOT(COUNTA('VERSIONES'!C35:N35)&gt;0),"",IF('VERSIONES'!W35&lt;&gt;1,IF('VERSIONES'!L35="A otra fase","Fase posterior: comparación actual pendiente. Falta un antes acreditado o completar sus datos; no inventamos una bajada.","Pendiente: revisamos el emparejamiento, los datos y las referencias antes de explicar la diferencia."),IF('VERSIONES'!L35="A otra fase",'VERSIONES'!E35&amp;": sale del total actual y pasa a "&amp;IF(LEN(TRIM(IFERROR(IF(COUNTBLANK(INDEX('FASES'!$D$10:$D$39,MATCH('VERSIONES'!B35,'FASES'!$C$10:$C$39,0)))=1,"",INDEX('FASES'!$D$10:$D$39,MATCH('VERSIONES'!B35,'FASES'!$C$10:$C$39,0))),"")&amp;""))&gt;0,IFERROR(IF(COUNTBLANK(INDEX('FASES'!$D$10:$D$39,MATCH('VERSIONES'!B35,'FASES'!$C$10:$C$39,0)))=1,"",INDEX('FASES'!$D$10:$D$39,MATCH('VERSIONES'!B35,'FASES'!$C$10:$C$39,0))),""),"una fase por concretar")&amp;". Variación actual: "&amp;'VERSIONES'!U35&amp;" €. El trabajo posterior se muestra aparte; no es un ahorro."&amp;IF(OR(LEN(TRIM('VERSIONES'!M35&amp;""))=0,TRIM('VERSIONES'!M35)="Por confirmar",TRIM('VERSIONES'!M35)="Pendiente")," Motivo pendiente de documentar."," Motivo registrado: "&amp;'VERSIONES'!M35&amp;"."),'VERSIONES'!E35&amp;": "&amp;IF('VERSIONES'!L35="Alta","alta. ",IF('VERSIONES'!L35="Baja","sale del alcance actual. ",""))&amp;IF('VERSIONES'!U35=0,"El importe no cambia.",IF('VERSIONES'!U35&gt;0,"Sube ","Baja ")&amp;ABS('VERSIONES'!U35)&amp;" €.")&amp;IF('VERSIONES'!L35="Comparable"," Efecto cantidad: "&amp;'VERSIONES'!S35&amp;" €; efecto precio: "&amp;'VERSIONES'!T35&amp;" €.","")&amp;IF(ABS('VERSIONES'!V35)&gt;0," Ajuste de redondeo: "&amp;'VERSIONES'!V35&amp;" €.","")&amp;IF(OR(LEN(TRIM('VERSIONES'!M35&amp;""))=0,TRIM('VERSIONES'!M35)="Por confirmar",TRIM('VERSIONES'!M35)="Pendiente")," Motivo pendiente de documentar."," Motivo registrado: "&amp;'VERSIONES'!M35&amp;"."))))</f>
      </c>
      <c r="L35" s="41">
        <f>IF(ISNUMBER('VERSIONES'!X35),'VERSIONES'!X35,"")</f>
      </c>
    </row>
    <row r="36" ht="112" customHeight="1">
      <c r="B36" s="38">
        <f>IF(COUNTA('VERSIONES'!C36:N36)&gt;0,'VERSIONES'!B36,"")</f>
      </c>
      <c r="C36" s="39">
        <f>IF(AND(COUNTA('VERSIONES'!C36:N36)&gt;0,LEN(TRIM('VERSIONES'!E36&amp;""))&gt;0),'VERSIONES'!E36,"")</f>
      </c>
      <c r="D36" s="40">
        <f>IF('VERSIONES'!W36=1,'VERSIONES'!Q36,"")</f>
      </c>
      <c r="E36" s="40">
        <f>IF('VERSIONES'!W36=1,'VERSIONES'!R36,"")</f>
      </c>
      <c r="F36" s="40">
        <f>IF('VERSIONES'!W36=1,'VERSIONES'!S36,"")</f>
      </c>
      <c r="G36" s="40">
        <f>IF('VERSIONES'!W36=1,'VERSIONES'!T36,"")</f>
      </c>
      <c r="H36" s="40">
        <f>IF('VERSIONES'!W36=1,'VERSIONES'!V36,"")</f>
      </c>
      <c r="I36" s="40">
        <f>IF('VERSIONES'!W36=1,'VERSIONES'!U36,"")</f>
      </c>
      <c r="J36" s="39">
        <f>IF(COUNTA('VERSIONES'!C36:N36)&gt;0,'VERSIONES'!O36,"")</f>
      </c>
      <c r="K36" s="39">
        <f>IF(NOT(COUNTA('VERSIONES'!C36:N36)&gt;0),"",IF('VERSIONES'!W36&lt;&gt;1,IF('VERSIONES'!L36="A otra fase","Fase posterior: comparación actual pendiente. Falta un antes acreditado o completar sus datos; no inventamos una bajada.","Pendiente: revisamos el emparejamiento, los datos y las referencias antes de explicar la diferencia."),IF('VERSIONES'!L36="A otra fase",'VERSIONES'!E36&amp;": sale del total actual y pasa a "&amp;IF(LEN(TRIM(IFERROR(IF(COUNTBLANK(INDEX('FASES'!$D$10:$D$39,MATCH('VERSIONES'!B36,'FASES'!$C$10:$C$39,0)))=1,"",INDEX('FASES'!$D$10:$D$39,MATCH('VERSIONES'!B36,'FASES'!$C$10:$C$39,0))),"")&amp;""))&gt;0,IFERROR(IF(COUNTBLANK(INDEX('FASES'!$D$10:$D$39,MATCH('VERSIONES'!B36,'FASES'!$C$10:$C$39,0)))=1,"",INDEX('FASES'!$D$10:$D$39,MATCH('VERSIONES'!B36,'FASES'!$C$10:$C$39,0))),""),"una fase por concretar")&amp;". Variación actual: "&amp;'VERSIONES'!U36&amp;" €. El trabajo posterior se muestra aparte; no es un ahorro."&amp;IF(OR(LEN(TRIM('VERSIONES'!M36&amp;""))=0,TRIM('VERSIONES'!M36)="Por confirmar",TRIM('VERSIONES'!M36)="Pendiente")," Motivo pendiente de documentar."," Motivo registrado: "&amp;'VERSIONES'!M36&amp;"."),'VERSIONES'!E36&amp;": "&amp;IF('VERSIONES'!L36="Alta","alta. ",IF('VERSIONES'!L36="Baja","sale del alcance actual. ",""))&amp;IF('VERSIONES'!U36=0,"El importe no cambia.",IF('VERSIONES'!U36&gt;0,"Sube ","Baja ")&amp;ABS('VERSIONES'!U36)&amp;" €.")&amp;IF('VERSIONES'!L36="Comparable"," Efecto cantidad: "&amp;'VERSIONES'!S36&amp;" €; efecto precio: "&amp;'VERSIONES'!T36&amp;" €.","")&amp;IF(ABS('VERSIONES'!V36)&gt;0," Ajuste de redondeo: "&amp;'VERSIONES'!V36&amp;" €.","")&amp;IF(OR(LEN(TRIM('VERSIONES'!M36&amp;""))=0,TRIM('VERSIONES'!M36)="Por confirmar",TRIM('VERSIONES'!M36)="Pendiente")," Motivo pendiente de documentar."," Motivo registrado: "&amp;'VERSIONES'!M36&amp;"."))))</f>
      </c>
      <c r="L36" s="41">
        <f>IF(ISNUMBER('VERSIONES'!X36),'VERSIONES'!X36,"")</f>
      </c>
    </row>
    <row r="37" ht="112" customHeight="1">
      <c r="B37" s="38">
        <f>IF(COUNTA('VERSIONES'!C37:N37)&gt;0,'VERSIONES'!B37,"")</f>
      </c>
      <c r="C37" s="39">
        <f>IF(AND(COUNTA('VERSIONES'!C37:N37)&gt;0,LEN(TRIM('VERSIONES'!E37&amp;""))&gt;0),'VERSIONES'!E37,"")</f>
      </c>
      <c r="D37" s="40">
        <f>IF('VERSIONES'!W37=1,'VERSIONES'!Q37,"")</f>
      </c>
      <c r="E37" s="40">
        <f>IF('VERSIONES'!W37=1,'VERSIONES'!R37,"")</f>
      </c>
      <c r="F37" s="40">
        <f>IF('VERSIONES'!W37=1,'VERSIONES'!S37,"")</f>
      </c>
      <c r="G37" s="40">
        <f>IF('VERSIONES'!W37=1,'VERSIONES'!T37,"")</f>
      </c>
      <c r="H37" s="40">
        <f>IF('VERSIONES'!W37=1,'VERSIONES'!V37,"")</f>
      </c>
      <c r="I37" s="40">
        <f>IF('VERSIONES'!W37=1,'VERSIONES'!U37,"")</f>
      </c>
      <c r="J37" s="39">
        <f>IF(COUNTA('VERSIONES'!C37:N37)&gt;0,'VERSIONES'!O37,"")</f>
      </c>
      <c r="K37" s="39">
        <f>IF(NOT(COUNTA('VERSIONES'!C37:N37)&gt;0),"",IF('VERSIONES'!W37&lt;&gt;1,IF('VERSIONES'!L37="A otra fase","Fase posterior: comparación actual pendiente. Falta un antes acreditado o completar sus datos; no inventamos una bajada.","Pendiente: revisamos el emparejamiento, los datos y las referencias antes de explicar la diferencia."),IF('VERSIONES'!L37="A otra fase",'VERSIONES'!E37&amp;": sale del total actual y pasa a "&amp;IF(LEN(TRIM(IFERROR(IF(COUNTBLANK(INDEX('FASES'!$D$10:$D$39,MATCH('VERSIONES'!B37,'FASES'!$C$10:$C$39,0)))=1,"",INDEX('FASES'!$D$10:$D$39,MATCH('VERSIONES'!B37,'FASES'!$C$10:$C$39,0))),"")&amp;""))&gt;0,IFERROR(IF(COUNTBLANK(INDEX('FASES'!$D$10:$D$39,MATCH('VERSIONES'!B37,'FASES'!$C$10:$C$39,0)))=1,"",INDEX('FASES'!$D$10:$D$39,MATCH('VERSIONES'!B37,'FASES'!$C$10:$C$39,0))),""),"una fase por concretar")&amp;". Variación actual: "&amp;'VERSIONES'!U37&amp;" €. El trabajo posterior se muestra aparte; no es un ahorro."&amp;IF(OR(LEN(TRIM('VERSIONES'!M37&amp;""))=0,TRIM('VERSIONES'!M37)="Por confirmar",TRIM('VERSIONES'!M37)="Pendiente")," Motivo pendiente de documentar."," Motivo registrado: "&amp;'VERSIONES'!M37&amp;"."),'VERSIONES'!E37&amp;": "&amp;IF('VERSIONES'!L37="Alta","alta. ",IF('VERSIONES'!L37="Baja","sale del alcance actual. ",""))&amp;IF('VERSIONES'!U37=0,"El importe no cambia.",IF('VERSIONES'!U37&gt;0,"Sube ","Baja ")&amp;ABS('VERSIONES'!U37)&amp;" €.")&amp;IF('VERSIONES'!L37="Comparable"," Efecto cantidad: "&amp;'VERSIONES'!S37&amp;" €; efecto precio: "&amp;'VERSIONES'!T37&amp;" €.","")&amp;IF(ABS('VERSIONES'!V37)&gt;0," Ajuste de redondeo: "&amp;'VERSIONES'!V37&amp;" €.","")&amp;IF(OR(LEN(TRIM('VERSIONES'!M37&amp;""))=0,TRIM('VERSIONES'!M37)="Por confirmar",TRIM('VERSIONES'!M37)="Pendiente")," Motivo pendiente de documentar."," Motivo registrado: "&amp;'VERSIONES'!M37&amp;"."))))</f>
      </c>
      <c r="L37" s="41">
        <f>IF(ISNUMBER('VERSIONES'!X37),'VERSIONES'!X37,"")</f>
      </c>
    </row>
    <row r="38" ht="112" customHeight="1">
      <c r="B38" s="38">
        <f>IF(COUNTA('VERSIONES'!C38:N38)&gt;0,'VERSIONES'!B38,"")</f>
      </c>
      <c r="C38" s="39">
        <f>IF(AND(COUNTA('VERSIONES'!C38:N38)&gt;0,LEN(TRIM('VERSIONES'!E38&amp;""))&gt;0),'VERSIONES'!E38,"")</f>
      </c>
      <c r="D38" s="40">
        <f>IF('VERSIONES'!W38=1,'VERSIONES'!Q38,"")</f>
      </c>
      <c r="E38" s="40">
        <f>IF('VERSIONES'!W38=1,'VERSIONES'!R38,"")</f>
      </c>
      <c r="F38" s="40">
        <f>IF('VERSIONES'!W38=1,'VERSIONES'!S38,"")</f>
      </c>
      <c r="G38" s="40">
        <f>IF('VERSIONES'!W38=1,'VERSIONES'!T38,"")</f>
      </c>
      <c r="H38" s="40">
        <f>IF('VERSIONES'!W38=1,'VERSIONES'!V38,"")</f>
      </c>
      <c r="I38" s="40">
        <f>IF('VERSIONES'!W38=1,'VERSIONES'!U38,"")</f>
      </c>
      <c r="J38" s="39">
        <f>IF(COUNTA('VERSIONES'!C38:N38)&gt;0,'VERSIONES'!O38,"")</f>
      </c>
      <c r="K38" s="39">
        <f>IF(NOT(COUNTA('VERSIONES'!C38:N38)&gt;0),"",IF('VERSIONES'!W38&lt;&gt;1,IF('VERSIONES'!L38="A otra fase","Fase posterior: comparación actual pendiente. Falta un antes acreditado o completar sus datos; no inventamos una bajada.","Pendiente: revisamos el emparejamiento, los datos y las referencias antes de explicar la diferencia."),IF('VERSIONES'!L38="A otra fase",'VERSIONES'!E38&amp;": sale del total actual y pasa a "&amp;IF(LEN(TRIM(IFERROR(IF(COUNTBLANK(INDEX('FASES'!$D$10:$D$39,MATCH('VERSIONES'!B38,'FASES'!$C$10:$C$39,0)))=1,"",INDEX('FASES'!$D$10:$D$39,MATCH('VERSIONES'!B38,'FASES'!$C$10:$C$39,0))),"")&amp;""))&gt;0,IFERROR(IF(COUNTBLANK(INDEX('FASES'!$D$10:$D$39,MATCH('VERSIONES'!B38,'FASES'!$C$10:$C$39,0)))=1,"",INDEX('FASES'!$D$10:$D$39,MATCH('VERSIONES'!B38,'FASES'!$C$10:$C$39,0))),""),"una fase por concretar")&amp;". Variación actual: "&amp;'VERSIONES'!U38&amp;" €. El trabajo posterior se muestra aparte; no es un ahorro."&amp;IF(OR(LEN(TRIM('VERSIONES'!M38&amp;""))=0,TRIM('VERSIONES'!M38)="Por confirmar",TRIM('VERSIONES'!M38)="Pendiente")," Motivo pendiente de documentar."," Motivo registrado: "&amp;'VERSIONES'!M38&amp;"."),'VERSIONES'!E38&amp;": "&amp;IF('VERSIONES'!L38="Alta","alta. ",IF('VERSIONES'!L38="Baja","sale del alcance actual. ",""))&amp;IF('VERSIONES'!U38=0,"El importe no cambia.",IF('VERSIONES'!U38&gt;0,"Sube ","Baja ")&amp;ABS('VERSIONES'!U38)&amp;" €.")&amp;IF('VERSIONES'!L38="Comparable"," Efecto cantidad: "&amp;'VERSIONES'!S38&amp;" €; efecto precio: "&amp;'VERSIONES'!T38&amp;" €.","")&amp;IF(ABS('VERSIONES'!V38)&gt;0," Ajuste de redondeo: "&amp;'VERSIONES'!V38&amp;" €.","")&amp;IF(OR(LEN(TRIM('VERSIONES'!M38&amp;""))=0,TRIM('VERSIONES'!M38)="Por confirmar",TRIM('VERSIONES'!M38)="Pendiente")," Motivo pendiente de documentar."," Motivo registrado: "&amp;'VERSIONES'!M38&amp;"."))))</f>
      </c>
      <c r="L38" s="41">
        <f>IF(ISNUMBER('VERSIONES'!X38),'VERSIONES'!X38,"")</f>
      </c>
    </row>
    <row r="39" ht="112" customHeight="1">
      <c r="B39" s="38">
        <f>IF(COUNTA('VERSIONES'!C39:N39)&gt;0,'VERSIONES'!B39,"")</f>
      </c>
      <c r="C39" s="39">
        <f>IF(AND(COUNTA('VERSIONES'!C39:N39)&gt;0,LEN(TRIM('VERSIONES'!E39&amp;""))&gt;0),'VERSIONES'!E39,"")</f>
      </c>
      <c r="D39" s="40">
        <f>IF('VERSIONES'!W39=1,'VERSIONES'!Q39,"")</f>
      </c>
      <c r="E39" s="40">
        <f>IF('VERSIONES'!W39=1,'VERSIONES'!R39,"")</f>
      </c>
      <c r="F39" s="40">
        <f>IF('VERSIONES'!W39=1,'VERSIONES'!S39,"")</f>
      </c>
      <c r="G39" s="40">
        <f>IF('VERSIONES'!W39=1,'VERSIONES'!T39,"")</f>
      </c>
      <c r="H39" s="40">
        <f>IF('VERSIONES'!W39=1,'VERSIONES'!V39,"")</f>
      </c>
      <c r="I39" s="40">
        <f>IF('VERSIONES'!W39=1,'VERSIONES'!U39,"")</f>
      </c>
      <c r="J39" s="39">
        <f>IF(COUNTA('VERSIONES'!C39:N39)&gt;0,'VERSIONES'!O39,"")</f>
      </c>
      <c r="K39" s="39">
        <f>IF(NOT(COUNTA('VERSIONES'!C39:N39)&gt;0),"",IF('VERSIONES'!W39&lt;&gt;1,IF('VERSIONES'!L39="A otra fase","Fase posterior: comparación actual pendiente. Falta un antes acreditado o completar sus datos; no inventamos una bajada.","Pendiente: revisamos el emparejamiento, los datos y las referencias antes de explicar la diferencia."),IF('VERSIONES'!L39="A otra fase",'VERSIONES'!E39&amp;": sale del total actual y pasa a "&amp;IF(LEN(TRIM(IFERROR(IF(COUNTBLANK(INDEX('FASES'!$D$10:$D$39,MATCH('VERSIONES'!B39,'FASES'!$C$10:$C$39,0)))=1,"",INDEX('FASES'!$D$10:$D$39,MATCH('VERSIONES'!B39,'FASES'!$C$10:$C$39,0))),"")&amp;""))&gt;0,IFERROR(IF(COUNTBLANK(INDEX('FASES'!$D$10:$D$39,MATCH('VERSIONES'!B39,'FASES'!$C$10:$C$39,0)))=1,"",INDEX('FASES'!$D$10:$D$39,MATCH('VERSIONES'!B39,'FASES'!$C$10:$C$39,0))),""),"una fase por concretar")&amp;". Variación actual: "&amp;'VERSIONES'!U39&amp;" €. El trabajo posterior se muestra aparte; no es un ahorro."&amp;IF(OR(LEN(TRIM('VERSIONES'!M39&amp;""))=0,TRIM('VERSIONES'!M39)="Por confirmar",TRIM('VERSIONES'!M39)="Pendiente")," Motivo pendiente de documentar."," Motivo registrado: "&amp;'VERSIONES'!M39&amp;"."),'VERSIONES'!E39&amp;": "&amp;IF('VERSIONES'!L39="Alta","alta. ",IF('VERSIONES'!L39="Baja","sale del alcance actual. ",""))&amp;IF('VERSIONES'!U39=0,"El importe no cambia.",IF('VERSIONES'!U39&gt;0,"Sube ","Baja ")&amp;ABS('VERSIONES'!U39)&amp;" €.")&amp;IF('VERSIONES'!L39="Comparable"," Efecto cantidad: "&amp;'VERSIONES'!S39&amp;" €; efecto precio: "&amp;'VERSIONES'!T39&amp;" €.","")&amp;IF(ABS('VERSIONES'!V39)&gt;0," Ajuste de redondeo: "&amp;'VERSIONES'!V39&amp;" €.","")&amp;IF(OR(LEN(TRIM('VERSIONES'!M39&amp;""))=0,TRIM('VERSIONES'!M39)="Por confirmar",TRIM('VERSIONES'!M39)="Pendiente")," Motivo pendiente de documentar."," Motivo registrado: "&amp;'VERSIONES'!M39&amp;"."))))</f>
      </c>
      <c r="L39" s="41">
        <f>IF(ISNUMBER('VERSIONES'!X39),'VERSIONES'!X39,"")</f>
      </c>
    </row>
    <row r="40" ht="112" customHeight="1">
      <c r="B40" s="38">
        <f>IF(COUNTA('VERSIONES'!C40:N40)&gt;0,'VERSIONES'!B40,"")</f>
      </c>
      <c r="C40" s="39">
        <f>IF(AND(COUNTA('VERSIONES'!C40:N40)&gt;0,LEN(TRIM('VERSIONES'!E40&amp;""))&gt;0),'VERSIONES'!E40,"")</f>
      </c>
      <c r="D40" s="40">
        <f>IF('VERSIONES'!W40=1,'VERSIONES'!Q40,"")</f>
      </c>
      <c r="E40" s="40">
        <f>IF('VERSIONES'!W40=1,'VERSIONES'!R40,"")</f>
      </c>
      <c r="F40" s="40">
        <f>IF('VERSIONES'!W40=1,'VERSIONES'!S40,"")</f>
      </c>
      <c r="G40" s="40">
        <f>IF('VERSIONES'!W40=1,'VERSIONES'!T40,"")</f>
      </c>
      <c r="H40" s="40">
        <f>IF('VERSIONES'!W40=1,'VERSIONES'!V40,"")</f>
      </c>
      <c r="I40" s="40">
        <f>IF('VERSIONES'!W40=1,'VERSIONES'!U40,"")</f>
      </c>
      <c r="J40" s="39">
        <f>IF(COUNTA('VERSIONES'!C40:N40)&gt;0,'VERSIONES'!O40,"")</f>
      </c>
      <c r="K40" s="39">
        <f>IF(NOT(COUNTA('VERSIONES'!C40:N40)&gt;0),"",IF('VERSIONES'!W40&lt;&gt;1,IF('VERSIONES'!L40="A otra fase","Fase posterior: comparación actual pendiente. Falta un antes acreditado o completar sus datos; no inventamos una bajada.","Pendiente: revisamos el emparejamiento, los datos y las referencias antes de explicar la diferencia."),IF('VERSIONES'!L40="A otra fase",'VERSIONES'!E40&amp;": sale del total actual y pasa a "&amp;IF(LEN(TRIM(IFERROR(IF(COUNTBLANK(INDEX('FASES'!$D$10:$D$39,MATCH('VERSIONES'!B40,'FASES'!$C$10:$C$39,0)))=1,"",INDEX('FASES'!$D$10:$D$39,MATCH('VERSIONES'!B40,'FASES'!$C$10:$C$39,0))),"")&amp;""))&gt;0,IFERROR(IF(COUNTBLANK(INDEX('FASES'!$D$10:$D$39,MATCH('VERSIONES'!B40,'FASES'!$C$10:$C$39,0)))=1,"",INDEX('FASES'!$D$10:$D$39,MATCH('VERSIONES'!B40,'FASES'!$C$10:$C$39,0))),""),"una fase por concretar")&amp;". Variación actual: "&amp;'VERSIONES'!U40&amp;" €. El trabajo posterior se muestra aparte; no es un ahorro."&amp;IF(OR(LEN(TRIM('VERSIONES'!M40&amp;""))=0,TRIM('VERSIONES'!M40)="Por confirmar",TRIM('VERSIONES'!M40)="Pendiente")," Motivo pendiente de documentar."," Motivo registrado: "&amp;'VERSIONES'!M40&amp;"."),'VERSIONES'!E40&amp;": "&amp;IF('VERSIONES'!L40="Alta","alta. ",IF('VERSIONES'!L40="Baja","sale del alcance actual. ",""))&amp;IF('VERSIONES'!U40=0,"El importe no cambia.",IF('VERSIONES'!U40&gt;0,"Sube ","Baja ")&amp;ABS('VERSIONES'!U40)&amp;" €.")&amp;IF('VERSIONES'!L40="Comparable"," Efecto cantidad: "&amp;'VERSIONES'!S40&amp;" €; efecto precio: "&amp;'VERSIONES'!T40&amp;" €.","")&amp;IF(ABS('VERSIONES'!V40)&gt;0," Ajuste de redondeo: "&amp;'VERSIONES'!V40&amp;" €.","")&amp;IF(OR(LEN(TRIM('VERSIONES'!M40&amp;""))=0,TRIM('VERSIONES'!M40)="Por confirmar",TRIM('VERSIONES'!M40)="Pendiente")," Motivo pendiente de documentar."," Motivo registrado: "&amp;'VERSIONES'!M40&amp;"."))))</f>
      </c>
      <c r="L40" s="41">
        <f>IF(ISNUMBER('VERSIONES'!X40),'VERSIONES'!X40,"")</f>
      </c>
    </row>
    <row r="41" ht="112" customHeight="1">
      <c r="B41" s="38">
        <f>IF(COUNTA('VERSIONES'!C41:N41)&gt;0,'VERSIONES'!B41,"")</f>
      </c>
      <c r="C41" s="39">
        <f>IF(AND(COUNTA('VERSIONES'!C41:N41)&gt;0,LEN(TRIM('VERSIONES'!E41&amp;""))&gt;0),'VERSIONES'!E41,"")</f>
      </c>
      <c r="D41" s="40">
        <f>IF('VERSIONES'!W41=1,'VERSIONES'!Q41,"")</f>
      </c>
      <c r="E41" s="40">
        <f>IF('VERSIONES'!W41=1,'VERSIONES'!R41,"")</f>
      </c>
      <c r="F41" s="40">
        <f>IF('VERSIONES'!W41=1,'VERSIONES'!S41,"")</f>
      </c>
      <c r="G41" s="40">
        <f>IF('VERSIONES'!W41=1,'VERSIONES'!T41,"")</f>
      </c>
      <c r="H41" s="40">
        <f>IF('VERSIONES'!W41=1,'VERSIONES'!V41,"")</f>
      </c>
      <c r="I41" s="40">
        <f>IF('VERSIONES'!W41=1,'VERSIONES'!U41,"")</f>
      </c>
      <c r="J41" s="39">
        <f>IF(COUNTA('VERSIONES'!C41:N41)&gt;0,'VERSIONES'!O41,"")</f>
      </c>
      <c r="K41" s="39">
        <f>IF(NOT(COUNTA('VERSIONES'!C41:N41)&gt;0),"",IF('VERSIONES'!W41&lt;&gt;1,IF('VERSIONES'!L41="A otra fase","Fase posterior: comparación actual pendiente. Falta un antes acreditado o completar sus datos; no inventamos una bajada.","Pendiente: revisamos el emparejamiento, los datos y las referencias antes de explicar la diferencia."),IF('VERSIONES'!L41="A otra fase",'VERSIONES'!E41&amp;": sale del total actual y pasa a "&amp;IF(LEN(TRIM(IFERROR(IF(COUNTBLANK(INDEX('FASES'!$D$10:$D$39,MATCH('VERSIONES'!B41,'FASES'!$C$10:$C$39,0)))=1,"",INDEX('FASES'!$D$10:$D$39,MATCH('VERSIONES'!B41,'FASES'!$C$10:$C$39,0))),"")&amp;""))&gt;0,IFERROR(IF(COUNTBLANK(INDEX('FASES'!$D$10:$D$39,MATCH('VERSIONES'!B41,'FASES'!$C$10:$C$39,0)))=1,"",INDEX('FASES'!$D$10:$D$39,MATCH('VERSIONES'!B41,'FASES'!$C$10:$C$39,0))),""),"una fase por concretar")&amp;". Variación actual: "&amp;'VERSIONES'!U41&amp;" €. El trabajo posterior se muestra aparte; no es un ahorro."&amp;IF(OR(LEN(TRIM('VERSIONES'!M41&amp;""))=0,TRIM('VERSIONES'!M41)="Por confirmar",TRIM('VERSIONES'!M41)="Pendiente")," Motivo pendiente de documentar."," Motivo registrado: "&amp;'VERSIONES'!M41&amp;"."),'VERSIONES'!E41&amp;": "&amp;IF('VERSIONES'!L41="Alta","alta. ",IF('VERSIONES'!L41="Baja","sale del alcance actual. ",""))&amp;IF('VERSIONES'!U41=0,"El importe no cambia.",IF('VERSIONES'!U41&gt;0,"Sube ","Baja ")&amp;ABS('VERSIONES'!U41)&amp;" €.")&amp;IF('VERSIONES'!L41="Comparable"," Efecto cantidad: "&amp;'VERSIONES'!S41&amp;" €; efecto precio: "&amp;'VERSIONES'!T41&amp;" €.","")&amp;IF(ABS('VERSIONES'!V41)&gt;0," Ajuste de redondeo: "&amp;'VERSIONES'!V41&amp;" €.","")&amp;IF(OR(LEN(TRIM('VERSIONES'!M41&amp;""))=0,TRIM('VERSIONES'!M41)="Por confirmar",TRIM('VERSIONES'!M41)="Pendiente")," Motivo pendiente de documentar."," Motivo registrado: "&amp;'VERSIONES'!M41&amp;"."))))</f>
      </c>
      <c r="L41" s="41">
        <f>IF(ISNUMBER('VERSIONES'!X41),'VERSIONES'!X41,"")</f>
      </c>
    </row>
    <row r="42" ht="112" customHeight="1">
      <c r="B42" s="38">
        <f>IF(COUNTA('VERSIONES'!C42:N42)&gt;0,'VERSIONES'!B42,"")</f>
      </c>
      <c r="C42" s="39">
        <f>IF(AND(COUNTA('VERSIONES'!C42:N42)&gt;0,LEN(TRIM('VERSIONES'!E42&amp;""))&gt;0),'VERSIONES'!E42,"")</f>
      </c>
      <c r="D42" s="40">
        <f>IF('VERSIONES'!W42=1,'VERSIONES'!Q42,"")</f>
      </c>
      <c r="E42" s="40">
        <f>IF('VERSIONES'!W42=1,'VERSIONES'!R42,"")</f>
      </c>
      <c r="F42" s="40">
        <f>IF('VERSIONES'!W42=1,'VERSIONES'!S42,"")</f>
      </c>
      <c r="G42" s="40">
        <f>IF('VERSIONES'!W42=1,'VERSIONES'!T42,"")</f>
      </c>
      <c r="H42" s="40">
        <f>IF('VERSIONES'!W42=1,'VERSIONES'!V42,"")</f>
      </c>
      <c r="I42" s="40">
        <f>IF('VERSIONES'!W42=1,'VERSIONES'!U42,"")</f>
      </c>
      <c r="J42" s="39">
        <f>IF(COUNTA('VERSIONES'!C42:N42)&gt;0,'VERSIONES'!O42,"")</f>
      </c>
      <c r="K42" s="39">
        <f>IF(NOT(COUNTA('VERSIONES'!C42:N42)&gt;0),"",IF('VERSIONES'!W42&lt;&gt;1,IF('VERSIONES'!L42="A otra fase","Fase posterior: comparación actual pendiente. Falta un antes acreditado o completar sus datos; no inventamos una bajada.","Pendiente: revisamos el emparejamiento, los datos y las referencias antes de explicar la diferencia."),IF('VERSIONES'!L42="A otra fase",'VERSIONES'!E42&amp;": sale del total actual y pasa a "&amp;IF(LEN(TRIM(IFERROR(IF(COUNTBLANK(INDEX('FASES'!$D$10:$D$39,MATCH('VERSIONES'!B42,'FASES'!$C$10:$C$39,0)))=1,"",INDEX('FASES'!$D$10:$D$39,MATCH('VERSIONES'!B42,'FASES'!$C$10:$C$39,0))),"")&amp;""))&gt;0,IFERROR(IF(COUNTBLANK(INDEX('FASES'!$D$10:$D$39,MATCH('VERSIONES'!B42,'FASES'!$C$10:$C$39,0)))=1,"",INDEX('FASES'!$D$10:$D$39,MATCH('VERSIONES'!B42,'FASES'!$C$10:$C$39,0))),""),"una fase por concretar")&amp;". Variación actual: "&amp;'VERSIONES'!U42&amp;" €. El trabajo posterior se muestra aparte; no es un ahorro."&amp;IF(OR(LEN(TRIM('VERSIONES'!M42&amp;""))=0,TRIM('VERSIONES'!M42)="Por confirmar",TRIM('VERSIONES'!M42)="Pendiente")," Motivo pendiente de documentar."," Motivo registrado: "&amp;'VERSIONES'!M42&amp;"."),'VERSIONES'!E42&amp;": "&amp;IF('VERSIONES'!L42="Alta","alta. ",IF('VERSIONES'!L42="Baja","sale del alcance actual. ",""))&amp;IF('VERSIONES'!U42=0,"El importe no cambia.",IF('VERSIONES'!U42&gt;0,"Sube ","Baja ")&amp;ABS('VERSIONES'!U42)&amp;" €.")&amp;IF('VERSIONES'!L42="Comparable"," Efecto cantidad: "&amp;'VERSIONES'!S42&amp;" €; efecto precio: "&amp;'VERSIONES'!T42&amp;" €.","")&amp;IF(ABS('VERSIONES'!V42)&gt;0," Ajuste de redondeo: "&amp;'VERSIONES'!V42&amp;" €.","")&amp;IF(OR(LEN(TRIM('VERSIONES'!M42&amp;""))=0,TRIM('VERSIONES'!M42)="Por confirmar",TRIM('VERSIONES'!M42)="Pendiente")," Motivo pendiente de documentar."," Motivo registrado: "&amp;'VERSIONES'!M42&amp;"."))))</f>
      </c>
      <c r="L42" s="41">
        <f>IF(ISNUMBER('VERSIONES'!X42),'VERSIONES'!X42,"")</f>
      </c>
    </row>
    <row r="43" ht="112" customHeight="1">
      <c r="B43" s="38">
        <f>IF(COUNTA('VERSIONES'!C43:N43)&gt;0,'VERSIONES'!B43,"")</f>
      </c>
      <c r="C43" s="39">
        <f>IF(AND(COUNTA('VERSIONES'!C43:N43)&gt;0,LEN(TRIM('VERSIONES'!E43&amp;""))&gt;0),'VERSIONES'!E43,"")</f>
      </c>
      <c r="D43" s="40">
        <f>IF('VERSIONES'!W43=1,'VERSIONES'!Q43,"")</f>
      </c>
      <c r="E43" s="40">
        <f>IF('VERSIONES'!W43=1,'VERSIONES'!R43,"")</f>
      </c>
      <c r="F43" s="40">
        <f>IF('VERSIONES'!W43=1,'VERSIONES'!S43,"")</f>
      </c>
      <c r="G43" s="40">
        <f>IF('VERSIONES'!W43=1,'VERSIONES'!T43,"")</f>
      </c>
      <c r="H43" s="40">
        <f>IF('VERSIONES'!W43=1,'VERSIONES'!V43,"")</f>
      </c>
      <c r="I43" s="40">
        <f>IF('VERSIONES'!W43=1,'VERSIONES'!U43,"")</f>
      </c>
      <c r="J43" s="39">
        <f>IF(COUNTA('VERSIONES'!C43:N43)&gt;0,'VERSIONES'!O43,"")</f>
      </c>
      <c r="K43" s="39">
        <f>IF(NOT(COUNTA('VERSIONES'!C43:N43)&gt;0),"",IF('VERSIONES'!W43&lt;&gt;1,IF('VERSIONES'!L43="A otra fase","Fase posterior: comparación actual pendiente. Falta un antes acreditado o completar sus datos; no inventamos una bajada.","Pendiente: revisamos el emparejamiento, los datos y las referencias antes de explicar la diferencia."),IF('VERSIONES'!L43="A otra fase",'VERSIONES'!E43&amp;": sale del total actual y pasa a "&amp;IF(LEN(TRIM(IFERROR(IF(COUNTBLANK(INDEX('FASES'!$D$10:$D$39,MATCH('VERSIONES'!B43,'FASES'!$C$10:$C$39,0)))=1,"",INDEX('FASES'!$D$10:$D$39,MATCH('VERSIONES'!B43,'FASES'!$C$10:$C$39,0))),"")&amp;""))&gt;0,IFERROR(IF(COUNTBLANK(INDEX('FASES'!$D$10:$D$39,MATCH('VERSIONES'!B43,'FASES'!$C$10:$C$39,0)))=1,"",INDEX('FASES'!$D$10:$D$39,MATCH('VERSIONES'!B43,'FASES'!$C$10:$C$39,0))),""),"una fase por concretar")&amp;". Variación actual: "&amp;'VERSIONES'!U43&amp;" €. El trabajo posterior se muestra aparte; no es un ahorro."&amp;IF(OR(LEN(TRIM('VERSIONES'!M43&amp;""))=0,TRIM('VERSIONES'!M43)="Por confirmar",TRIM('VERSIONES'!M43)="Pendiente")," Motivo pendiente de documentar."," Motivo registrado: "&amp;'VERSIONES'!M43&amp;"."),'VERSIONES'!E43&amp;": "&amp;IF('VERSIONES'!L43="Alta","alta. ",IF('VERSIONES'!L43="Baja","sale del alcance actual. ",""))&amp;IF('VERSIONES'!U43=0,"El importe no cambia.",IF('VERSIONES'!U43&gt;0,"Sube ","Baja ")&amp;ABS('VERSIONES'!U43)&amp;" €.")&amp;IF('VERSIONES'!L43="Comparable"," Efecto cantidad: "&amp;'VERSIONES'!S43&amp;" €; efecto precio: "&amp;'VERSIONES'!T43&amp;" €.","")&amp;IF(ABS('VERSIONES'!V43)&gt;0," Ajuste de redondeo: "&amp;'VERSIONES'!V43&amp;" €.","")&amp;IF(OR(LEN(TRIM('VERSIONES'!M43&amp;""))=0,TRIM('VERSIONES'!M43)="Por confirmar",TRIM('VERSIONES'!M43)="Pendiente")," Motivo pendiente de documentar."," Motivo registrado: "&amp;'VERSIONES'!M43&amp;"."))))</f>
      </c>
      <c r="L43" s="41">
        <f>IF(ISNUMBER('VERSIONES'!X43),'VERSIONES'!X43,"")</f>
      </c>
    </row>
    <row r="44" ht="112" customHeight="1">
      <c r="B44" s="38">
        <f>IF(COUNTA('VERSIONES'!C44:N44)&gt;0,'VERSIONES'!B44,"")</f>
      </c>
      <c r="C44" s="39">
        <f>IF(AND(COUNTA('VERSIONES'!C44:N44)&gt;0,LEN(TRIM('VERSIONES'!E44&amp;""))&gt;0),'VERSIONES'!E44,"")</f>
      </c>
      <c r="D44" s="40">
        <f>IF('VERSIONES'!W44=1,'VERSIONES'!Q44,"")</f>
      </c>
      <c r="E44" s="40">
        <f>IF('VERSIONES'!W44=1,'VERSIONES'!R44,"")</f>
      </c>
      <c r="F44" s="40">
        <f>IF('VERSIONES'!W44=1,'VERSIONES'!S44,"")</f>
      </c>
      <c r="G44" s="40">
        <f>IF('VERSIONES'!W44=1,'VERSIONES'!T44,"")</f>
      </c>
      <c r="H44" s="40">
        <f>IF('VERSIONES'!W44=1,'VERSIONES'!V44,"")</f>
      </c>
      <c r="I44" s="40">
        <f>IF('VERSIONES'!W44=1,'VERSIONES'!U44,"")</f>
      </c>
      <c r="J44" s="39">
        <f>IF(COUNTA('VERSIONES'!C44:N44)&gt;0,'VERSIONES'!O44,"")</f>
      </c>
      <c r="K44" s="39">
        <f>IF(NOT(COUNTA('VERSIONES'!C44:N44)&gt;0),"",IF('VERSIONES'!W44&lt;&gt;1,IF('VERSIONES'!L44="A otra fase","Fase posterior: comparación actual pendiente. Falta un antes acreditado o completar sus datos; no inventamos una bajada.","Pendiente: revisamos el emparejamiento, los datos y las referencias antes de explicar la diferencia."),IF('VERSIONES'!L44="A otra fase",'VERSIONES'!E44&amp;": sale del total actual y pasa a "&amp;IF(LEN(TRIM(IFERROR(IF(COUNTBLANK(INDEX('FASES'!$D$10:$D$39,MATCH('VERSIONES'!B44,'FASES'!$C$10:$C$39,0)))=1,"",INDEX('FASES'!$D$10:$D$39,MATCH('VERSIONES'!B44,'FASES'!$C$10:$C$39,0))),"")&amp;""))&gt;0,IFERROR(IF(COUNTBLANK(INDEX('FASES'!$D$10:$D$39,MATCH('VERSIONES'!B44,'FASES'!$C$10:$C$39,0)))=1,"",INDEX('FASES'!$D$10:$D$39,MATCH('VERSIONES'!B44,'FASES'!$C$10:$C$39,0))),""),"una fase por concretar")&amp;". Variación actual: "&amp;'VERSIONES'!U44&amp;" €. El trabajo posterior se muestra aparte; no es un ahorro."&amp;IF(OR(LEN(TRIM('VERSIONES'!M44&amp;""))=0,TRIM('VERSIONES'!M44)="Por confirmar",TRIM('VERSIONES'!M44)="Pendiente")," Motivo pendiente de documentar."," Motivo registrado: "&amp;'VERSIONES'!M44&amp;"."),'VERSIONES'!E44&amp;": "&amp;IF('VERSIONES'!L44="Alta","alta. ",IF('VERSIONES'!L44="Baja","sale del alcance actual. ",""))&amp;IF('VERSIONES'!U44=0,"El importe no cambia.",IF('VERSIONES'!U44&gt;0,"Sube ","Baja ")&amp;ABS('VERSIONES'!U44)&amp;" €.")&amp;IF('VERSIONES'!L44="Comparable"," Efecto cantidad: "&amp;'VERSIONES'!S44&amp;" €; efecto precio: "&amp;'VERSIONES'!T44&amp;" €.","")&amp;IF(ABS('VERSIONES'!V44)&gt;0," Ajuste de redondeo: "&amp;'VERSIONES'!V44&amp;" €.","")&amp;IF(OR(LEN(TRIM('VERSIONES'!M44&amp;""))=0,TRIM('VERSIONES'!M44)="Por confirmar",TRIM('VERSIONES'!M44)="Pendiente")," Motivo pendiente de documentar."," Motivo registrado: "&amp;'VERSIONES'!M44&amp;"."))))</f>
      </c>
      <c r="L44" s="41">
        <f>IF(ISNUMBER('VERSIONES'!X44),'VERSIONES'!X44,"")</f>
      </c>
    </row>
    <row r="45" ht="112" customHeight="1">
      <c r="B45" s="38">
        <f>IF(COUNTA('VERSIONES'!C45:N45)&gt;0,'VERSIONES'!B45,"")</f>
      </c>
      <c r="C45" s="39">
        <f>IF(AND(COUNTA('VERSIONES'!C45:N45)&gt;0,LEN(TRIM('VERSIONES'!E45&amp;""))&gt;0),'VERSIONES'!E45,"")</f>
      </c>
      <c r="D45" s="40">
        <f>IF('VERSIONES'!W45=1,'VERSIONES'!Q45,"")</f>
      </c>
      <c r="E45" s="40">
        <f>IF('VERSIONES'!W45=1,'VERSIONES'!R45,"")</f>
      </c>
      <c r="F45" s="40">
        <f>IF('VERSIONES'!W45=1,'VERSIONES'!S45,"")</f>
      </c>
      <c r="G45" s="40">
        <f>IF('VERSIONES'!W45=1,'VERSIONES'!T45,"")</f>
      </c>
      <c r="H45" s="40">
        <f>IF('VERSIONES'!W45=1,'VERSIONES'!V45,"")</f>
      </c>
      <c r="I45" s="40">
        <f>IF('VERSIONES'!W45=1,'VERSIONES'!U45,"")</f>
      </c>
      <c r="J45" s="39">
        <f>IF(COUNTA('VERSIONES'!C45:N45)&gt;0,'VERSIONES'!O45,"")</f>
      </c>
      <c r="K45" s="39">
        <f>IF(NOT(COUNTA('VERSIONES'!C45:N45)&gt;0),"",IF('VERSIONES'!W45&lt;&gt;1,IF('VERSIONES'!L45="A otra fase","Fase posterior: comparación actual pendiente. Falta un antes acreditado o completar sus datos; no inventamos una bajada.","Pendiente: revisamos el emparejamiento, los datos y las referencias antes de explicar la diferencia."),IF('VERSIONES'!L45="A otra fase",'VERSIONES'!E45&amp;": sale del total actual y pasa a "&amp;IF(LEN(TRIM(IFERROR(IF(COUNTBLANK(INDEX('FASES'!$D$10:$D$39,MATCH('VERSIONES'!B45,'FASES'!$C$10:$C$39,0)))=1,"",INDEX('FASES'!$D$10:$D$39,MATCH('VERSIONES'!B45,'FASES'!$C$10:$C$39,0))),"")&amp;""))&gt;0,IFERROR(IF(COUNTBLANK(INDEX('FASES'!$D$10:$D$39,MATCH('VERSIONES'!B45,'FASES'!$C$10:$C$39,0)))=1,"",INDEX('FASES'!$D$10:$D$39,MATCH('VERSIONES'!B45,'FASES'!$C$10:$C$39,0))),""),"una fase por concretar")&amp;". Variación actual: "&amp;'VERSIONES'!U45&amp;" €. El trabajo posterior se muestra aparte; no es un ahorro."&amp;IF(OR(LEN(TRIM('VERSIONES'!M45&amp;""))=0,TRIM('VERSIONES'!M45)="Por confirmar",TRIM('VERSIONES'!M45)="Pendiente")," Motivo pendiente de documentar."," Motivo registrado: "&amp;'VERSIONES'!M45&amp;"."),'VERSIONES'!E45&amp;": "&amp;IF('VERSIONES'!L45="Alta","alta. ",IF('VERSIONES'!L45="Baja","sale del alcance actual. ",""))&amp;IF('VERSIONES'!U45=0,"El importe no cambia.",IF('VERSIONES'!U45&gt;0,"Sube ","Baja ")&amp;ABS('VERSIONES'!U45)&amp;" €.")&amp;IF('VERSIONES'!L45="Comparable"," Efecto cantidad: "&amp;'VERSIONES'!S45&amp;" €; efecto precio: "&amp;'VERSIONES'!T45&amp;" €.","")&amp;IF(ABS('VERSIONES'!V45)&gt;0," Ajuste de redondeo: "&amp;'VERSIONES'!V45&amp;" €.","")&amp;IF(OR(LEN(TRIM('VERSIONES'!M45&amp;""))=0,TRIM('VERSIONES'!M45)="Por confirmar",TRIM('VERSIONES'!M45)="Pendiente")," Motivo pendiente de documentar."," Motivo registrado: "&amp;'VERSIONES'!M45&amp;"."))))</f>
      </c>
      <c r="L45" s="41">
        <f>IF(ISNUMBER('VERSIONES'!X45),'VERSIONES'!X45,"")</f>
      </c>
    </row>
    <row r="46" ht="112" customHeight="1">
      <c r="B46" s="38">
        <f>IF(COUNTA('VERSIONES'!C46:N46)&gt;0,'VERSIONES'!B46,"")</f>
      </c>
      <c r="C46" s="39">
        <f>IF(AND(COUNTA('VERSIONES'!C46:N46)&gt;0,LEN(TRIM('VERSIONES'!E46&amp;""))&gt;0),'VERSIONES'!E46,"")</f>
      </c>
      <c r="D46" s="40">
        <f>IF('VERSIONES'!W46=1,'VERSIONES'!Q46,"")</f>
      </c>
      <c r="E46" s="40">
        <f>IF('VERSIONES'!W46=1,'VERSIONES'!R46,"")</f>
      </c>
      <c r="F46" s="40">
        <f>IF('VERSIONES'!W46=1,'VERSIONES'!S46,"")</f>
      </c>
      <c r="G46" s="40">
        <f>IF('VERSIONES'!W46=1,'VERSIONES'!T46,"")</f>
      </c>
      <c r="H46" s="40">
        <f>IF('VERSIONES'!W46=1,'VERSIONES'!V46,"")</f>
      </c>
      <c r="I46" s="40">
        <f>IF('VERSIONES'!W46=1,'VERSIONES'!U46,"")</f>
      </c>
      <c r="J46" s="39">
        <f>IF(COUNTA('VERSIONES'!C46:N46)&gt;0,'VERSIONES'!O46,"")</f>
      </c>
      <c r="K46" s="39">
        <f>IF(NOT(COUNTA('VERSIONES'!C46:N46)&gt;0),"",IF('VERSIONES'!W46&lt;&gt;1,IF('VERSIONES'!L46="A otra fase","Fase posterior: comparación actual pendiente. Falta un antes acreditado o completar sus datos; no inventamos una bajada.","Pendiente: revisamos el emparejamiento, los datos y las referencias antes de explicar la diferencia."),IF('VERSIONES'!L46="A otra fase",'VERSIONES'!E46&amp;": sale del total actual y pasa a "&amp;IF(LEN(TRIM(IFERROR(IF(COUNTBLANK(INDEX('FASES'!$D$10:$D$39,MATCH('VERSIONES'!B46,'FASES'!$C$10:$C$39,0)))=1,"",INDEX('FASES'!$D$10:$D$39,MATCH('VERSIONES'!B46,'FASES'!$C$10:$C$39,0))),"")&amp;""))&gt;0,IFERROR(IF(COUNTBLANK(INDEX('FASES'!$D$10:$D$39,MATCH('VERSIONES'!B46,'FASES'!$C$10:$C$39,0)))=1,"",INDEX('FASES'!$D$10:$D$39,MATCH('VERSIONES'!B46,'FASES'!$C$10:$C$39,0))),""),"una fase por concretar")&amp;". Variación actual: "&amp;'VERSIONES'!U46&amp;" €. El trabajo posterior se muestra aparte; no es un ahorro."&amp;IF(OR(LEN(TRIM('VERSIONES'!M46&amp;""))=0,TRIM('VERSIONES'!M46)="Por confirmar",TRIM('VERSIONES'!M46)="Pendiente")," Motivo pendiente de documentar."," Motivo registrado: "&amp;'VERSIONES'!M46&amp;"."),'VERSIONES'!E46&amp;": "&amp;IF('VERSIONES'!L46="Alta","alta. ",IF('VERSIONES'!L46="Baja","sale del alcance actual. ",""))&amp;IF('VERSIONES'!U46=0,"El importe no cambia.",IF('VERSIONES'!U46&gt;0,"Sube ","Baja ")&amp;ABS('VERSIONES'!U46)&amp;" €.")&amp;IF('VERSIONES'!L46="Comparable"," Efecto cantidad: "&amp;'VERSIONES'!S46&amp;" €; efecto precio: "&amp;'VERSIONES'!T46&amp;" €.","")&amp;IF(ABS('VERSIONES'!V46)&gt;0," Ajuste de redondeo: "&amp;'VERSIONES'!V46&amp;" €.","")&amp;IF(OR(LEN(TRIM('VERSIONES'!M46&amp;""))=0,TRIM('VERSIONES'!M46)="Por confirmar",TRIM('VERSIONES'!M46)="Pendiente")," Motivo pendiente de documentar."," Motivo registrado: "&amp;'VERSIONES'!M46&amp;"."))))</f>
      </c>
      <c r="L46" s="41">
        <f>IF(ISNUMBER('VERSIONES'!X46),'VERSIONES'!X46,"")</f>
      </c>
    </row>
    <row r="47" ht="112" customHeight="1">
      <c r="B47" s="38">
        <f>IF(COUNTA('VERSIONES'!C47:N47)&gt;0,'VERSIONES'!B47,"")</f>
      </c>
      <c r="C47" s="39">
        <f>IF(AND(COUNTA('VERSIONES'!C47:N47)&gt;0,LEN(TRIM('VERSIONES'!E47&amp;""))&gt;0),'VERSIONES'!E47,"")</f>
      </c>
      <c r="D47" s="40">
        <f>IF('VERSIONES'!W47=1,'VERSIONES'!Q47,"")</f>
      </c>
      <c r="E47" s="40">
        <f>IF('VERSIONES'!W47=1,'VERSIONES'!R47,"")</f>
      </c>
      <c r="F47" s="40">
        <f>IF('VERSIONES'!W47=1,'VERSIONES'!S47,"")</f>
      </c>
      <c r="G47" s="40">
        <f>IF('VERSIONES'!W47=1,'VERSIONES'!T47,"")</f>
      </c>
      <c r="H47" s="40">
        <f>IF('VERSIONES'!W47=1,'VERSIONES'!V47,"")</f>
      </c>
      <c r="I47" s="40">
        <f>IF('VERSIONES'!W47=1,'VERSIONES'!U47,"")</f>
      </c>
      <c r="J47" s="39">
        <f>IF(COUNTA('VERSIONES'!C47:N47)&gt;0,'VERSIONES'!O47,"")</f>
      </c>
      <c r="K47" s="39">
        <f>IF(NOT(COUNTA('VERSIONES'!C47:N47)&gt;0),"",IF('VERSIONES'!W47&lt;&gt;1,IF('VERSIONES'!L47="A otra fase","Fase posterior: comparación actual pendiente. Falta un antes acreditado o completar sus datos; no inventamos una bajada.","Pendiente: revisamos el emparejamiento, los datos y las referencias antes de explicar la diferencia."),IF('VERSIONES'!L47="A otra fase",'VERSIONES'!E47&amp;": sale del total actual y pasa a "&amp;IF(LEN(TRIM(IFERROR(IF(COUNTBLANK(INDEX('FASES'!$D$10:$D$39,MATCH('VERSIONES'!B47,'FASES'!$C$10:$C$39,0)))=1,"",INDEX('FASES'!$D$10:$D$39,MATCH('VERSIONES'!B47,'FASES'!$C$10:$C$39,0))),"")&amp;""))&gt;0,IFERROR(IF(COUNTBLANK(INDEX('FASES'!$D$10:$D$39,MATCH('VERSIONES'!B47,'FASES'!$C$10:$C$39,0)))=1,"",INDEX('FASES'!$D$10:$D$39,MATCH('VERSIONES'!B47,'FASES'!$C$10:$C$39,0))),""),"una fase por concretar")&amp;". Variación actual: "&amp;'VERSIONES'!U47&amp;" €. El trabajo posterior se muestra aparte; no es un ahorro."&amp;IF(OR(LEN(TRIM('VERSIONES'!M47&amp;""))=0,TRIM('VERSIONES'!M47)="Por confirmar",TRIM('VERSIONES'!M47)="Pendiente")," Motivo pendiente de documentar."," Motivo registrado: "&amp;'VERSIONES'!M47&amp;"."),'VERSIONES'!E47&amp;": "&amp;IF('VERSIONES'!L47="Alta","alta. ",IF('VERSIONES'!L47="Baja","sale del alcance actual. ",""))&amp;IF('VERSIONES'!U47=0,"El importe no cambia.",IF('VERSIONES'!U47&gt;0,"Sube ","Baja ")&amp;ABS('VERSIONES'!U47)&amp;" €.")&amp;IF('VERSIONES'!L47="Comparable"," Efecto cantidad: "&amp;'VERSIONES'!S47&amp;" €; efecto precio: "&amp;'VERSIONES'!T47&amp;" €.","")&amp;IF(ABS('VERSIONES'!V47)&gt;0," Ajuste de redondeo: "&amp;'VERSIONES'!V47&amp;" €.","")&amp;IF(OR(LEN(TRIM('VERSIONES'!M47&amp;""))=0,TRIM('VERSIONES'!M47)="Por confirmar",TRIM('VERSIONES'!M47)="Pendiente")," Motivo pendiente de documentar."," Motivo registrado: "&amp;'VERSIONES'!M47&amp;"."))))</f>
      </c>
      <c r="L47" s="41">
        <f>IF(ISNUMBER('VERSIONES'!X47),'VERSIONES'!X47,"")</f>
      </c>
    </row>
    <row r="48" ht="112" customHeight="1">
      <c r="B48" s="38">
        <f>IF(COUNTA('VERSIONES'!C48:N48)&gt;0,'VERSIONES'!B48,"")</f>
      </c>
      <c r="C48" s="39">
        <f>IF(AND(COUNTA('VERSIONES'!C48:N48)&gt;0,LEN(TRIM('VERSIONES'!E48&amp;""))&gt;0),'VERSIONES'!E48,"")</f>
      </c>
      <c r="D48" s="40">
        <f>IF('VERSIONES'!W48=1,'VERSIONES'!Q48,"")</f>
      </c>
      <c r="E48" s="40">
        <f>IF('VERSIONES'!W48=1,'VERSIONES'!R48,"")</f>
      </c>
      <c r="F48" s="40">
        <f>IF('VERSIONES'!W48=1,'VERSIONES'!S48,"")</f>
      </c>
      <c r="G48" s="40">
        <f>IF('VERSIONES'!W48=1,'VERSIONES'!T48,"")</f>
      </c>
      <c r="H48" s="40">
        <f>IF('VERSIONES'!W48=1,'VERSIONES'!V48,"")</f>
      </c>
      <c r="I48" s="40">
        <f>IF('VERSIONES'!W48=1,'VERSIONES'!U48,"")</f>
      </c>
      <c r="J48" s="39">
        <f>IF(COUNTA('VERSIONES'!C48:N48)&gt;0,'VERSIONES'!O48,"")</f>
      </c>
      <c r="K48" s="39">
        <f>IF(NOT(COUNTA('VERSIONES'!C48:N48)&gt;0),"",IF('VERSIONES'!W48&lt;&gt;1,IF('VERSIONES'!L48="A otra fase","Fase posterior: comparación actual pendiente. Falta un antes acreditado o completar sus datos; no inventamos una bajada.","Pendiente: revisamos el emparejamiento, los datos y las referencias antes de explicar la diferencia."),IF('VERSIONES'!L48="A otra fase",'VERSIONES'!E48&amp;": sale del total actual y pasa a "&amp;IF(LEN(TRIM(IFERROR(IF(COUNTBLANK(INDEX('FASES'!$D$10:$D$39,MATCH('VERSIONES'!B48,'FASES'!$C$10:$C$39,0)))=1,"",INDEX('FASES'!$D$10:$D$39,MATCH('VERSIONES'!B48,'FASES'!$C$10:$C$39,0))),"")&amp;""))&gt;0,IFERROR(IF(COUNTBLANK(INDEX('FASES'!$D$10:$D$39,MATCH('VERSIONES'!B48,'FASES'!$C$10:$C$39,0)))=1,"",INDEX('FASES'!$D$10:$D$39,MATCH('VERSIONES'!B48,'FASES'!$C$10:$C$39,0))),""),"una fase por concretar")&amp;". Variación actual: "&amp;'VERSIONES'!U48&amp;" €. El trabajo posterior se muestra aparte; no es un ahorro."&amp;IF(OR(LEN(TRIM('VERSIONES'!M48&amp;""))=0,TRIM('VERSIONES'!M48)="Por confirmar",TRIM('VERSIONES'!M48)="Pendiente")," Motivo pendiente de documentar."," Motivo registrado: "&amp;'VERSIONES'!M48&amp;"."),'VERSIONES'!E48&amp;": "&amp;IF('VERSIONES'!L48="Alta","alta. ",IF('VERSIONES'!L48="Baja","sale del alcance actual. ",""))&amp;IF('VERSIONES'!U48=0,"El importe no cambia.",IF('VERSIONES'!U48&gt;0,"Sube ","Baja ")&amp;ABS('VERSIONES'!U48)&amp;" €.")&amp;IF('VERSIONES'!L48="Comparable"," Efecto cantidad: "&amp;'VERSIONES'!S48&amp;" €; efecto precio: "&amp;'VERSIONES'!T48&amp;" €.","")&amp;IF(ABS('VERSIONES'!V48)&gt;0," Ajuste de redondeo: "&amp;'VERSIONES'!V48&amp;" €.","")&amp;IF(OR(LEN(TRIM('VERSIONES'!M48&amp;""))=0,TRIM('VERSIONES'!M48)="Por confirmar",TRIM('VERSIONES'!M48)="Pendiente")," Motivo pendiente de documentar."," Motivo registrado: "&amp;'VERSIONES'!M48&amp;"."))))</f>
      </c>
      <c r="L48" s="41">
        <f>IF(ISNUMBER('VERSIONES'!X48),'VERSIONES'!X48,"")</f>
      </c>
    </row>
    <row r="49" ht="112" customHeight="1">
      <c r="B49" s="38">
        <f>IF(COUNTA('VERSIONES'!C49:N49)&gt;0,'VERSIONES'!B49,"")</f>
      </c>
      <c r="C49" s="39">
        <f>IF(AND(COUNTA('VERSIONES'!C49:N49)&gt;0,LEN(TRIM('VERSIONES'!E49&amp;""))&gt;0),'VERSIONES'!E49,"")</f>
      </c>
      <c r="D49" s="40">
        <f>IF('VERSIONES'!W49=1,'VERSIONES'!Q49,"")</f>
      </c>
      <c r="E49" s="40">
        <f>IF('VERSIONES'!W49=1,'VERSIONES'!R49,"")</f>
      </c>
      <c r="F49" s="40">
        <f>IF('VERSIONES'!W49=1,'VERSIONES'!S49,"")</f>
      </c>
      <c r="G49" s="40">
        <f>IF('VERSIONES'!W49=1,'VERSIONES'!T49,"")</f>
      </c>
      <c r="H49" s="40">
        <f>IF('VERSIONES'!W49=1,'VERSIONES'!V49,"")</f>
      </c>
      <c r="I49" s="40">
        <f>IF('VERSIONES'!W49=1,'VERSIONES'!U49,"")</f>
      </c>
      <c r="J49" s="39">
        <f>IF(COUNTA('VERSIONES'!C49:N49)&gt;0,'VERSIONES'!O49,"")</f>
      </c>
      <c r="K49" s="39">
        <f>IF(NOT(COUNTA('VERSIONES'!C49:N49)&gt;0),"",IF('VERSIONES'!W49&lt;&gt;1,IF('VERSIONES'!L49="A otra fase","Fase posterior: comparación actual pendiente. Falta un antes acreditado o completar sus datos; no inventamos una bajada.","Pendiente: revisamos el emparejamiento, los datos y las referencias antes de explicar la diferencia."),IF('VERSIONES'!L49="A otra fase",'VERSIONES'!E49&amp;": sale del total actual y pasa a "&amp;IF(LEN(TRIM(IFERROR(IF(COUNTBLANK(INDEX('FASES'!$D$10:$D$39,MATCH('VERSIONES'!B49,'FASES'!$C$10:$C$39,0)))=1,"",INDEX('FASES'!$D$10:$D$39,MATCH('VERSIONES'!B49,'FASES'!$C$10:$C$39,0))),"")&amp;""))&gt;0,IFERROR(IF(COUNTBLANK(INDEX('FASES'!$D$10:$D$39,MATCH('VERSIONES'!B49,'FASES'!$C$10:$C$39,0)))=1,"",INDEX('FASES'!$D$10:$D$39,MATCH('VERSIONES'!B49,'FASES'!$C$10:$C$39,0))),""),"una fase por concretar")&amp;". Variación actual: "&amp;'VERSIONES'!U49&amp;" €. El trabajo posterior se muestra aparte; no es un ahorro."&amp;IF(OR(LEN(TRIM('VERSIONES'!M49&amp;""))=0,TRIM('VERSIONES'!M49)="Por confirmar",TRIM('VERSIONES'!M49)="Pendiente")," Motivo pendiente de documentar."," Motivo registrado: "&amp;'VERSIONES'!M49&amp;"."),'VERSIONES'!E49&amp;": "&amp;IF('VERSIONES'!L49="Alta","alta. ",IF('VERSIONES'!L49="Baja","sale del alcance actual. ",""))&amp;IF('VERSIONES'!U49=0,"El importe no cambia.",IF('VERSIONES'!U49&gt;0,"Sube ","Baja ")&amp;ABS('VERSIONES'!U49)&amp;" €.")&amp;IF('VERSIONES'!L49="Comparable"," Efecto cantidad: "&amp;'VERSIONES'!S49&amp;" €; efecto precio: "&amp;'VERSIONES'!T49&amp;" €.","")&amp;IF(ABS('VERSIONES'!V49)&gt;0," Ajuste de redondeo: "&amp;'VERSIONES'!V49&amp;" €.","")&amp;IF(OR(LEN(TRIM('VERSIONES'!M49&amp;""))=0,TRIM('VERSIONES'!M49)="Por confirmar",TRIM('VERSIONES'!M49)="Pendiente")," Motivo pendiente de documentar."," Motivo registrado: "&amp;'VERSIONES'!M49&amp;"."))))</f>
      </c>
      <c r="L49" s="41">
        <f>IF(ISNUMBER('VERSIONES'!X49),'VERSIONES'!X49,"")</f>
      </c>
    </row>
    <row r="50" ht="112" customHeight="1">
      <c r="B50" s="38">
        <f>IF(COUNTA('VERSIONES'!C50:N50)&gt;0,'VERSIONES'!B50,"")</f>
      </c>
      <c r="C50" s="39">
        <f>IF(AND(COUNTA('VERSIONES'!C50:N50)&gt;0,LEN(TRIM('VERSIONES'!E50&amp;""))&gt;0),'VERSIONES'!E50,"")</f>
      </c>
      <c r="D50" s="40">
        <f>IF('VERSIONES'!W50=1,'VERSIONES'!Q50,"")</f>
      </c>
      <c r="E50" s="40">
        <f>IF('VERSIONES'!W50=1,'VERSIONES'!R50,"")</f>
      </c>
      <c r="F50" s="40">
        <f>IF('VERSIONES'!W50=1,'VERSIONES'!S50,"")</f>
      </c>
      <c r="G50" s="40">
        <f>IF('VERSIONES'!W50=1,'VERSIONES'!T50,"")</f>
      </c>
      <c r="H50" s="40">
        <f>IF('VERSIONES'!W50=1,'VERSIONES'!V50,"")</f>
      </c>
      <c r="I50" s="40">
        <f>IF('VERSIONES'!W50=1,'VERSIONES'!U50,"")</f>
      </c>
      <c r="J50" s="39">
        <f>IF(COUNTA('VERSIONES'!C50:N50)&gt;0,'VERSIONES'!O50,"")</f>
      </c>
      <c r="K50" s="39">
        <f>IF(NOT(COUNTA('VERSIONES'!C50:N50)&gt;0),"",IF('VERSIONES'!W50&lt;&gt;1,IF('VERSIONES'!L50="A otra fase","Fase posterior: comparación actual pendiente. Falta un antes acreditado o completar sus datos; no inventamos una bajada.","Pendiente: revisamos el emparejamiento, los datos y las referencias antes de explicar la diferencia."),IF('VERSIONES'!L50="A otra fase",'VERSIONES'!E50&amp;": sale del total actual y pasa a "&amp;IF(LEN(TRIM(IFERROR(IF(COUNTBLANK(INDEX('FASES'!$D$10:$D$39,MATCH('VERSIONES'!B50,'FASES'!$C$10:$C$39,0)))=1,"",INDEX('FASES'!$D$10:$D$39,MATCH('VERSIONES'!B50,'FASES'!$C$10:$C$39,0))),"")&amp;""))&gt;0,IFERROR(IF(COUNTBLANK(INDEX('FASES'!$D$10:$D$39,MATCH('VERSIONES'!B50,'FASES'!$C$10:$C$39,0)))=1,"",INDEX('FASES'!$D$10:$D$39,MATCH('VERSIONES'!B50,'FASES'!$C$10:$C$39,0))),""),"una fase por concretar")&amp;". Variación actual: "&amp;'VERSIONES'!U50&amp;" €. El trabajo posterior se muestra aparte; no es un ahorro."&amp;IF(OR(LEN(TRIM('VERSIONES'!M50&amp;""))=0,TRIM('VERSIONES'!M50)="Por confirmar",TRIM('VERSIONES'!M50)="Pendiente")," Motivo pendiente de documentar."," Motivo registrado: "&amp;'VERSIONES'!M50&amp;"."),'VERSIONES'!E50&amp;": "&amp;IF('VERSIONES'!L50="Alta","alta. ",IF('VERSIONES'!L50="Baja","sale del alcance actual. ",""))&amp;IF('VERSIONES'!U50=0,"El importe no cambia.",IF('VERSIONES'!U50&gt;0,"Sube ","Baja ")&amp;ABS('VERSIONES'!U50)&amp;" €.")&amp;IF('VERSIONES'!L50="Comparable"," Efecto cantidad: "&amp;'VERSIONES'!S50&amp;" €; efecto precio: "&amp;'VERSIONES'!T50&amp;" €.","")&amp;IF(ABS('VERSIONES'!V50)&gt;0," Ajuste de redondeo: "&amp;'VERSIONES'!V50&amp;" €.","")&amp;IF(OR(LEN(TRIM('VERSIONES'!M50&amp;""))=0,TRIM('VERSIONES'!M50)="Por confirmar",TRIM('VERSIONES'!M50)="Pendiente")," Motivo pendiente de documentar."," Motivo registrado: "&amp;'VERSIONES'!M50&amp;"."))))</f>
      </c>
      <c r="L50" s="41">
        <f>IF(ISNUMBER('VERSIONES'!X50),'VERSIONES'!X50,"")</f>
      </c>
    </row>
    <row r="51" ht="112" customHeight="1">
      <c r="B51" s="38">
        <f>IF(COUNTA('VERSIONES'!C51:N51)&gt;0,'VERSIONES'!B51,"")</f>
      </c>
      <c r="C51" s="39">
        <f>IF(AND(COUNTA('VERSIONES'!C51:N51)&gt;0,LEN(TRIM('VERSIONES'!E51&amp;""))&gt;0),'VERSIONES'!E51,"")</f>
      </c>
      <c r="D51" s="40">
        <f>IF('VERSIONES'!W51=1,'VERSIONES'!Q51,"")</f>
      </c>
      <c r="E51" s="40">
        <f>IF('VERSIONES'!W51=1,'VERSIONES'!R51,"")</f>
      </c>
      <c r="F51" s="40">
        <f>IF('VERSIONES'!W51=1,'VERSIONES'!S51,"")</f>
      </c>
      <c r="G51" s="40">
        <f>IF('VERSIONES'!W51=1,'VERSIONES'!T51,"")</f>
      </c>
      <c r="H51" s="40">
        <f>IF('VERSIONES'!W51=1,'VERSIONES'!V51,"")</f>
      </c>
      <c r="I51" s="40">
        <f>IF('VERSIONES'!W51=1,'VERSIONES'!U51,"")</f>
      </c>
      <c r="J51" s="39">
        <f>IF(COUNTA('VERSIONES'!C51:N51)&gt;0,'VERSIONES'!O51,"")</f>
      </c>
      <c r="K51" s="39">
        <f>IF(NOT(COUNTA('VERSIONES'!C51:N51)&gt;0),"",IF('VERSIONES'!W51&lt;&gt;1,IF('VERSIONES'!L51="A otra fase","Fase posterior: comparación actual pendiente. Falta un antes acreditado o completar sus datos; no inventamos una bajada.","Pendiente: revisamos el emparejamiento, los datos y las referencias antes de explicar la diferencia."),IF('VERSIONES'!L51="A otra fase",'VERSIONES'!E51&amp;": sale del total actual y pasa a "&amp;IF(LEN(TRIM(IFERROR(IF(COUNTBLANK(INDEX('FASES'!$D$10:$D$39,MATCH('VERSIONES'!B51,'FASES'!$C$10:$C$39,0)))=1,"",INDEX('FASES'!$D$10:$D$39,MATCH('VERSIONES'!B51,'FASES'!$C$10:$C$39,0))),"")&amp;""))&gt;0,IFERROR(IF(COUNTBLANK(INDEX('FASES'!$D$10:$D$39,MATCH('VERSIONES'!B51,'FASES'!$C$10:$C$39,0)))=1,"",INDEX('FASES'!$D$10:$D$39,MATCH('VERSIONES'!B51,'FASES'!$C$10:$C$39,0))),""),"una fase por concretar")&amp;". Variación actual: "&amp;'VERSIONES'!U51&amp;" €. El trabajo posterior se muestra aparte; no es un ahorro."&amp;IF(OR(LEN(TRIM('VERSIONES'!M51&amp;""))=0,TRIM('VERSIONES'!M51)="Por confirmar",TRIM('VERSIONES'!M51)="Pendiente")," Motivo pendiente de documentar."," Motivo registrado: "&amp;'VERSIONES'!M51&amp;"."),'VERSIONES'!E51&amp;": "&amp;IF('VERSIONES'!L51="Alta","alta. ",IF('VERSIONES'!L51="Baja","sale del alcance actual. ",""))&amp;IF('VERSIONES'!U51=0,"El importe no cambia.",IF('VERSIONES'!U51&gt;0,"Sube ","Baja ")&amp;ABS('VERSIONES'!U51)&amp;" €.")&amp;IF('VERSIONES'!L51="Comparable"," Efecto cantidad: "&amp;'VERSIONES'!S51&amp;" €; efecto precio: "&amp;'VERSIONES'!T51&amp;" €.","")&amp;IF(ABS('VERSIONES'!V51)&gt;0," Ajuste de redondeo: "&amp;'VERSIONES'!V51&amp;" €.","")&amp;IF(OR(LEN(TRIM('VERSIONES'!M51&amp;""))=0,TRIM('VERSIONES'!M51)="Por confirmar",TRIM('VERSIONES'!M51)="Pendiente")," Motivo pendiente de documentar."," Motivo registrado: "&amp;'VERSIONES'!M51&amp;"."))))</f>
      </c>
      <c r="L51" s="41">
        <f>IF(ISNUMBER('VERSIONES'!X51),'VERSIONES'!X51,"")</f>
      </c>
    </row>
    <row r="52" ht="112" customHeight="1">
      <c r="B52" s="38">
        <f>IF(COUNTA('VERSIONES'!C52:N52)&gt;0,'VERSIONES'!B52,"")</f>
      </c>
      <c r="C52" s="39">
        <f>IF(AND(COUNTA('VERSIONES'!C52:N52)&gt;0,LEN(TRIM('VERSIONES'!E52&amp;""))&gt;0),'VERSIONES'!E52,"")</f>
      </c>
      <c r="D52" s="40">
        <f>IF('VERSIONES'!W52=1,'VERSIONES'!Q52,"")</f>
      </c>
      <c r="E52" s="40">
        <f>IF('VERSIONES'!W52=1,'VERSIONES'!R52,"")</f>
      </c>
      <c r="F52" s="40">
        <f>IF('VERSIONES'!W52=1,'VERSIONES'!S52,"")</f>
      </c>
      <c r="G52" s="40">
        <f>IF('VERSIONES'!W52=1,'VERSIONES'!T52,"")</f>
      </c>
      <c r="H52" s="40">
        <f>IF('VERSIONES'!W52=1,'VERSIONES'!V52,"")</f>
      </c>
      <c r="I52" s="40">
        <f>IF('VERSIONES'!W52=1,'VERSIONES'!U52,"")</f>
      </c>
      <c r="J52" s="39">
        <f>IF(COUNTA('VERSIONES'!C52:N52)&gt;0,'VERSIONES'!O52,"")</f>
      </c>
      <c r="K52" s="39">
        <f>IF(NOT(COUNTA('VERSIONES'!C52:N52)&gt;0),"",IF('VERSIONES'!W52&lt;&gt;1,IF('VERSIONES'!L52="A otra fase","Fase posterior: comparación actual pendiente. Falta un antes acreditado o completar sus datos; no inventamos una bajada.","Pendiente: revisamos el emparejamiento, los datos y las referencias antes de explicar la diferencia."),IF('VERSIONES'!L52="A otra fase",'VERSIONES'!E52&amp;": sale del total actual y pasa a "&amp;IF(LEN(TRIM(IFERROR(IF(COUNTBLANK(INDEX('FASES'!$D$10:$D$39,MATCH('VERSIONES'!B52,'FASES'!$C$10:$C$39,0)))=1,"",INDEX('FASES'!$D$10:$D$39,MATCH('VERSIONES'!B52,'FASES'!$C$10:$C$39,0))),"")&amp;""))&gt;0,IFERROR(IF(COUNTBLANK(INDEX('FASES'!$D$10:$D$39,MATCH('VERSIONES'!B52,'FASES'!$C$10:$C$39,0)))=1,"",INDEX('FASES'!$D$10:$D$39,MATCH('VERSIONES'!B52,'FASES'!$C$10:$C$39,0))),""),"una fase por concretar")&amp;". Variación actual: "&amp;'VERSIONES'!U52&amp;" €. El trabajo posterior se muestra aparte; no es un ahorro."&amp;IF(OR(LEN(TRIM('VERSIONES'!M52&amp;""))=0,TRIM('VERSIONES'!M52)="Por confirmar",TRIM('VERSIONES'!M52)="Pendiente")," Motivo pendiente de documentar."," Motivo registrado: "&amp;'VERSIONES'!M52&amp;"."),'VERSIONES'!E52&amp;": "&amp;IF('VERSIONES'!L52="Alta","alta. ",IF('VERSIONES'!L52="Baja","sale del alcance actual. ",""))&amp;IF('VERSIONES'!U52=0,"El importe no cambia.",IF('VERSIONES'!U52&gt;0,"Sube ","Baja ")&amp;ABS('VERSIONES'!U52)&amp;" €.")&amp;IF('VERSIONES'!L52="Comparable"," Efecto cantidad: "&amp;'VERSIONES'!S52&amp;" €; efecto precio: "&amp;'VERSIONES'!T52&amp;" €.","")&amp;IF(ABS('VERSIONES'!V52)&gt;0," Ajuste de redondeo: "&amp;'VERSIONES'!V52&amp;" €.","")&amp;IF(OR(LEN(TRIM('VERSIONES'!M52&amp;""))=0,TRIM('VERSIONES'!M52)="Por confirmar",TRIM('VERSIONES'!M52)="Pendiente")," Motivo pendiente de documentar."," Motivo registrado: "&amp;'VERSIONES'!M52&amp;"."))))</f>
      </c>
      <c r="L52" s="41">
        <f>IF(ISNUMBER('VERSIONES'!X52),'VERSIONES'!X52,"")</f>
      </c>
    </row>
    <row r="53" ht="112" customHeight="1">
      <c r="B53" s="38">
        <f>IF(COUNTA('VERSIONES'!C53:N53)&gt;0,'VERSIONES'!B53,"")</f>
      </c>
      <c r="C53" s="39">
        <f>IF(AND(COUNTA('VERSIONES'!C53:N53)&gt;0,LEN(TRIM('VERSIONES'!E53&amp;""))&gt;0),'VERSIONES'!E53,"")</f>
      </c>
      <c r="D53" s="40">
        <f>IF('VERSIONES'!W53=1,'VERSIONES'!Q53,"")</f>
      </c>
      <c r="E53" s="40">
        <f>IF('VERSIONES'!W53=1,'VERSIONES'!R53,"")</f>
      </c>
      <c r="F53" s="40">
        <f>IF('VERSIONES'!W53=1,'VERSIONES'!S53,"")</f>
      </c>
      <c r="G53" s="40">
        <f>IF('VERSIONES'!W53=1,'VERSIONES'!T53,"")</f>
      </c>
      <c r="H53" s="40">
        <f>IF('VERSIONES'!W53=1,'VERSIONES'!V53,"")</f>
      </c>
      <c r="I53" s="40">
        <f>IF('VERSIONES'!W53=1,'VERSIONES'!U53,"")</f>
      </c>
      <c r="J53" s="39">
        <f>IF(COUNTA('VERSIONES'!C53:N53)&gt;0,'VERSIONES'!O53,"")</f>
      </c>
      <c r="K53" s="39">
        <f>IF(NOT(COUNTA('VERSIONES'!C53:N53)&gt;0),"",IF('VERSIONES'!W53&lt;&gt;1,IF('VERSIONES'!L53="A otra fase","Fase posterior: comparación actual pendiente. Falta un antes acreditado o completar sus datos; no inventamos una bajada.","Pendiente: revisamos el emparejamiento, los datos y las referencias antes de explicar la diferencia."),IF('VERSIONES'!L53="A otra fase",'VERSIONES'!E53&amp;": sale del total actual y pasa a "&amp;IF(LEN(TRIM(IFERROR(IF(COUNTBLANK(INDEX('FASES'!$D$10:$D$39,MATCH('VERSIONES'!B53,'FASES'!$C$10:$C$39,0)))=1,"",INDEX('FASES'!$D$10:$D$39,MATCH('VERSIONES'!B53,'FASES'!$C$10:$C$39,0))),"")&amp;""))&gt;0,IFERROR(IF(COUNTBLANK(INDEX('FASES'!$D$10:$D$39,MATCH('VERSIONES'!B53,'FASES'!$C$10:$C$39,0)))=1,"",INDEX('FASES'!$D$10:$D$39,MATCH('VERSIONES'!B53,'FASES'!$C$10:$C$39,0))),""),"una fase por concretar")&amp;". Variación actual: "&amp;'VERSIONES'!U53&amp;" €. El trabajo posterior se muestra aparte; no es un ahorro."&amp;IF(OR(LEN(TRIM('VERSIONES'!M53&amp;""))=0,TRIM('VERSIONES'!M53)="Por confirmar",TRIM('VERSIONES'!M53)="Pendiente")," Motivo pendiente de documentar."," Motivo registrado: "&amp;'VERSIONES'!M53&amp;"."),'VERSIONES'!E53&amp;": "&amp;IF('VERSIONES'!L53="Alta","alta. ",IF('VERSIONES'!L53="Baja","sale del alcance actual. ",""))&amp;IF('VERSIONES'!U53=0,"El importe no cambia.",IF('VERSIONES'!U53&gt;0,"Sube ","Baja ")&amp;ABS('VERSIONES'!U53)&amp;" €.")&amp;IF('VERSIONES'!L53="Comparable"," Efecto cantidad: "&amp;'VERSIONES'!S53&amp;" €; efecto precio: "&amp;'VERSIONES'!T53&amp;" €.","")&amp;IF(ABS('VERSIONES'!V53)&gt;0," Ajuste de redondeo: "&amp;'VERSIONES'!V53&amp;" €.","")&amp;IF(OR(LEN(TRIM('VERSIONES'!M53&amp;""))=0,TRIM('VERSIONES'!M53)="Por confirmar",TRIM('VERSIONES'!M53)="Pendiente")," Motivo pendiente de documentar."," Motivo registrado: "&amp;'VERSIONES'!M53&amp;"."))))</f>
      </c>
      <c r="L53" s="41">
        <f>IF(ISNUMBER('VERSIONES'!X53),'VERSIONES'!X53,"")</f>
      </c>
    </row>
    <row r="54" ht="112" customHeight="1">
      <c r="B54" s="38">
        <f>IF(COUNTA('VERSIONES'!C54:N54)&gt;0,'VERSIONES'!B54,"")</f>
      </c>
      <c r="C54" s="39">
        <f>IF(AND(COUNTA('VERSIONES'!C54:N54)&gt;0,LEN(TRIM('VERSIONES'!E54&amp;""))&gt;0),'VERSIONES'!E54,"")</f>
      </c>
      <c r="D54" s="40">
        <f>IF('VERSIONES'!W54=1,'VERSIONES'!Q54,"")</f>
      </c>
      <c r="E54" s="40">
        <f>IF('VERSIONES'!W54=1,'VERSIONES'!R54,"")</f>
      </c>
      <c r="F54" s="40">
        <f>IF('VERSIONES'!W54=1,'VERSIONES'!S54,"")</f>
      </c>
      <c r="G54" s="40">
        <f>IF('VERSIONES'!W54=1,'VERSIONES'!T54,"")</f>
      </c>
      <c r="H54" s="40">
        <f>IF('VERSIONES'!W54=1,'VERSIONES'!V54,"")</f>
      </c>
      <c r="I54" s="40">
        <f>IF('VERSIONES'!W54=1,'VERSIONES'!U54,"")</f>
      </c>
      <c r="J54" s="39">
        <f>IF(COUNTA('VERSIONES'!C54:N54)&gt;0,'VERSIONES'!O54,"")</f>
      </c>
      <c r="K54" s="39">
        <f>IF(NOT(COUNTA('VERSIONES'!C54:N54)&gt;0),"",IF('VERSIONES'!W54&lt;&gt;1,IF('VERSIONES'!L54="A otra fase","Fase posterior: comparación actual pendiente. Falta un antes acreditado o completar sus datos; no inventamos una bajada.","Pendiente: revisamos el emparejamiento, los datos y las referencias antes de explicar la diferencia."),IF('VERSIONES'!L54="A otra fase",'VERSIONES'!E54&amp;": sale del total actual y pasa a "&amp;IF(LEN(TRIM(IFERROR(IF(COUNTBLANK(INDEX('FASES'!$D$10:$D$39,MATCH('VERSIONES'!B54,'FASES'!$C$10:$C$39,0)))=1,"",INDEX('FASES'!$D$10:$D$39,MATCH('VERSIONES'!B54,'FASES'!$C$10:$C$39,0))),"")&amp;""))&gt;0,IFERROR(IF(COUNTBLANK(INDEX('FASES'!$D$10:$D$39,MATCH('VERSIONES'!B54,'FASES'!$C$10:$C$39,0)))=1,"",INDEX('FASES'!$D$10:$D$39,MATCH('VERSIONES'!B54,'FASES'!$C$10:$C$39,0))),""),"una fase por concretar")&amp;". Variación actual: "&amp;'VERSIONES'!U54&amp;" €. El trabajo posterior se muestra aparte; no es un ahorro."&amp;IF(OR(LEN(TRIM('VERSIONES'!M54&amp;""))=0,TRIM('VERSIONES'!M54)="Por confirmar",TRIM('VERSIONES'!M54)="Pendiente")," Motivo pendiente de documentar."," Motivo registrado: "&amp;'VERSIONES'!M54&amp;"."),'VERSIONES'!E54&amp;": "&amp;IF('VERSIONES'!L54="Alta","alta. ",IF('VERSIONES'!L54="Baja","sale del alcance actual. ",""))&amp;IF('VERSIONES'!U54=0,"El importe no cambia.",IF('VERSIONES'!U54&gt;0,"Sube ","Baja ")&amp;ABS('VERSIONES'!U54)&amp;" €.")&amp;IF('VERSIONES'!L54="Comparable"," Efecto cantidad: "&amp;'VERSIONES'!S54&amp;" €; efecto precio: "&amp;'VERSIONES'!T54&amp;" €.","")&amp;IF(ABS('VERSIONES'!V54)&gt;0," Ajuste de redondeo: "&amp;'VERSIONES'!V54&amp;" €.","")&amp;IF(OR(LEN(TRIM('VERSIONES'!M54&amp;""))=0,TRIM('VERSIONES'!M54)="Por confirmar",TRIM('VERSIONES'!M54)="Pendiente")," Motivo pendiente de documentar."," Motivo registrado: "&amp;'VERSIONES'!M54&amp;"."))))</f>
      </c>
      <c r="L54" s="41">
        <f>IF(ISNUMBER('VERSIONES'!X54),'VERSIONES'!X54,"")</f>
      </c>
    </row>
    <row r="55" ht="112" customHeight="1">
      <c r="B55" s="38">
        <f>IF(COUNTA('VERSIONES'!C55:N55)&gt;0,'VERSIONES'!B55,"")</f>
      </c>
      <c r="C55" s="39">
        <f>IF(AND(COUNTA('VERSIONES'!C55:N55)&gt;0,LEN(TRIM('VERSIONES'!E55&amp;""))&gt;0),'VERSIONES'!E55,"")</f>
      </c>
      <c r="D55" s="40">
        <f>IF('VERSIONES'!W55=1,'VERSIONES'!Q55,"")</f>
      </c>
      <c r="E55" s="40">
        <f>IF('VERSIONES'!W55=1,'VERSIONES'!R55,"")</f>
      </c>
      <c r="F55" s="40">
        <f>IF('VERSIONES'!W55=1,'VERSIONES'!S55,"")</f>
      </c>
      <c r="G55" s="40">
        <f>IF('VERSIONES'!W55=1,'VERSIONES'!T55,"")</f>
      </c>
      <c r="H55" s="40">
        <f>IF('VERSIONES'!W55=1,'VERSIONES'!V55,"")</f>
      </c>
      <c r="I55" s="40">
        <f>IF('VERSIONES'!W55=1,'VERSIONES'!U55,"")</f>
      </c>
      <c r="J55" s="39">
        <f>IF(COUNTA('VERSIONES'!C55:N55)&gt;0,'VERSIONES'!O55,"")</f>
      </c>
      <c r="K55" s="39">
        <f>IF(NOT(COUNTA('VERSIONES'!C55:N55)&gt;0),"",IF('VERSIONES'!W55&lt;&gt;1,IF('VERSIONES'!L55="A otra fase","Fase posterior: comparación actual pendiente. Falta un antes acreditado o completar sus datos; no inventamos una bajada.","Pendiente: revisamos el emparejamiento, los datos y las referencias antes de explicar la diferencia."),IF('VERSIONES'!L55="A otra fase",'VERSIONES'!E55&amp;": sale del total actual y pasa a "&amp;IF(LEN(TRIM(IFERROR(IF(COUNTBLANK(INDEX('FASES'!$D$10:$D$39,MATCH('VERSIONES'!B55,'FASES'!$C$10:$C$39,0)))=1,"",INDEX('FASES'!$D$10:$D$39,MATCH('VERSIONES'!B55,'FASES'!$C$10:$C$39,0))),"")&amp;""))&gt;0,IFERROR(IF(COUNTBLANK(INDEX('FASES'!$D$10:$D$39,MATCH('VERSIONES'!B55,'FASES'!$C$10:$C$39,0)))=1,"",INDEX('FASES'!$D$10:$D$39,MATCH('VERSIONES'!B55,'FASES'!$C$10:$C$39,0))),""),"una fase por concretar")&amp;". Variación actual: "&amp;'VERSIONES'!U55&amp;" €. El trabajo posterior se muestra aparte; no es un ahorro."&amp;IF(OR(LEN(TRIM('VERSIONES'!M55&amp;""))=0,TRIM('VERSIONES'!M55)="Por confirmar",TRIM('VERSIONES'!M55)="Pendiente")," Motivo pendiente de documentar."," Motivo registrado: "&amp;'VERSIONES'!M55&amp;"."),'VERSIONES'!E55&amp;": "&amp;IF('VERSIONES'!L55="Alta","alta. ",IF('VERSIONES'!L55="Baja","sale del alcance actual. ",""))&amp;IF('VERSIONES'!U55=0,"El importe no cambia.",IF('VERSIONES'!U55&gt;0,"Sube ","Baja ")&amp;ABS('VERSIONES'!U55)&amp;" €.")&amp;IF('VERSIONES'!L55="Comparable"," Efecto cantidad: "&amp;'VERSIONES'!S55&amp;" €; efecto precio: "&amp;'VERSIONES'!T55&amp;" €.","")&amp;IF(ABS('VERSIONES'!V55)&gt;0," Ajuste de redondeo: "&amp;'VERSIONES'!V55&amp;" €.","")&amp;IF(OR(LEN(TRIM('VERSIONES'!M55&amp;""))=0,TRIM('VERSIONES'!M55)="Por confirmar",TRIM('VERSIONES'!M55)="Pendiente")," Motivo pendiente de documentar."," Motivo registrado: "&amp;'VERSIONES'!M55&amp;"."))))</f>
      </c>
      <c r="L55" s="41">
        <f>IF(ISNUMBER('VERSIONES'!X55),'VERSIONES'!X55,"")</f>
      </c>
    </row>
    <row r="56" ht="112" customHeight="1">
      <c r="B56" s="38">
        <f>IF(COUNTA('VERSIONES'!C56:N56)&gt;0,'VERSIONES'!B56,"")</f>
      </c>
      <c r="C56" s="39">
        <f>IF(AND(COUNTA('VERSIONES'!C56:N56)&gt;0,LEN(TRIM('VERSIONES'!E56&amp;""))&gt;0),'VERSIONES'!E56,"")</f>
      </c>
      <c r="D56" s="40">
        <f>IF('VERSIONES'!W56=1,'VERSIONES'!Q56,"")</f>
      </c>
      <c r="E56" s="40">
        <f>IF('VERSIONES'!W56=1,'VERSIONES'!R56,"")</f>
      </c>
      <c r="F56" s="40">
        <f>IF('VERSIONES'!W56=1,'VERSIONES'!S56,"")</f>
      </c>
      <c r="G56" s="40">
        <f>IF('VERSIONES'!W56=1,'VERSIONES'!T56,"")</f>
      </c>
      <c r="H56" s="40">
        <f>IF('VERSIONES'!W56=1,'VERSIONES'!V56,"")</f>
      </c>
      <c r="I56" s="40">
        <f>IF('VERSIONES'!W56=1,'VERSIONES'!U56,"")</f>
      </c>
      <c r="J56" s="39">
        <f>IF(COUNTA('VERSIONES'!C56:N56)&gt;0,'VERSIONES'!O56,"")</f>
      </c>
      <c r="K56" s="39">
        <f>IF(NOT(COUNTA('VERSIONES'!C56:N56)&gt;0),"",IF('VERSIONES'!W56&lt;&gt;1,IF('VERSIONES'!L56="A otra fase","Fase posterior: comparación actual pendiente. Falta un antes acreditado o completar sus datos; no inventamos una bajada.","Pendiente: revisamos el emparejamiento, los datos y las referencias antes de explicar la diferencia."),IF('VERSIONES'!L56="A otra fase",'VERSIONES'!E56&amp;": sale del total actual y pasa a "&amp;IF(LEN(TRIM(IFERROR(IF(COUNTBLANK(INDEX('FASES'!$D$10:$D$39,MATCH('VERSIONES'!B56,'FASES'!$C$10:$C$39,0)))=1,"",INDEX('FASES'!$D$10:$D$39,MATCH('VERSIONES'!B56,'FASES'!$C$10:$C$39,0))),"")&amp;""))&gt;0,IFERROR(IF(COUNTBLANK(INDEX('FASES'!$D$10:$D$39,MATCH('VERSIONES'!B56,'FASES'!$C$10:$C$39,0)))=1,"",INDEX('FASES'!$D$10:$D$39,MATCH('VERSIONES'!B56,'FASES'!$C$10:$C$39,0))),""),"una fase por concretar")&amp;". Variación actual: "&amp;'VERSIONES'!U56&amp;" €. El trabajo posterior se muestra aparte; no es un ahorro."&amp;IF(OR(LEN(TRIM('VERSIONES'!M56&amp;""))=0,TRIM('VERSIONES'!M56)="Por confirmar",TRIM('VERSIONES'!M56)="Pendiente")," Motivo pendiente de documentar."," Motivo registrado: "&amp;'VERSIONES'!M56&amp;"."),'VERSIONES'!E56&amp;": "&amp;IF('VERSIONES'!L56="Alta","alta. ",IF('VERSIONES'!L56="Baja","sale del alcance actual. ",""))&amp;IF('VERSIONES'!U56=0,"El importe no cambia.",IF('VERSIONES'!U56&gt;0,"Sube ","Baja ")&amp;ABS('VERSIONES'!U56)&amp;" €.")&amp;IF('VERSIONES'!L56="Comparable"," Efecto cantidad: "&amp;'VERSIONES'!S56&amp;" €; efecto precio: "&amp;'VERSIONES'!T56&amp;" €.","")&amp;IF(ABS('VERSIONES'!V56)&gt;0," Ajuste de redondeo: "&amp;'VERSIONES'!V56&amp;" €.","")&amp;IF(OR(LEN(TRIM('VERSIONES'!M56&amp;""))=0,TRIM('VERSIONES'!M56)="Por confirmar",TRIM('VERSIONES'!M56)="Pendiente")," Motivo pendiente de documentar."," Motivo registrado: "&amp;'VERSIONES'!M56&amp;"."))))</f>
      </c>
      <c r="L56" s="41">
        <f>IF(ISNUMBER('VERSIONES'!X56),'VERSIONES'!X56,"")</f>
      </c>
    </row>
    <row r="57" ht="112" customHeight="1">
      <c r="B57" s="38">
        <f>IF(COUNTA('VERSIONES'!C57:N57)&gt;0,'VERSIONES'!B57,"")</f>
      </c>
      <c r="C57" s="39">
        <f>IF(AND(COUNTA('VERSIONES'!C57:N57)&gt;0,LEN(TRIM('VERSIONES'!E57&amp;""))&gt;0),'VERSIONES'!E57,"")</f>
      </c>
      <c r="D57" s="40">
        <f>IF('VERSIONES'!W57=1,'VERSIONES'!Q57,"")</f>
      </c>
      <c r="E57" s="40">
        <f>IF('VERSIONES'!W57=1,'VERSIONES'!R57,"")</f>
      </c>
      <c r="F57" s="40">
        <f>IF('VERSIONES'!W57=1,'VERSIONES'!S57,"")</f>
      </c>
      <c r="G57" s="40">
        <f>IF('VERSIONES'!W57=1,'VERSIONES'!T57,"")</f>
      </c>
      <c r="H57" s="40">
        <f>IF('VERSIONES'!W57=1,'VERSIONES'!V57,"")</f>
      </c>
      <c r="I57" s="40">
        <f>IF('VERSIONES'!W57=1,'VERSIONES'!U57,"")</f>
      </c>
      <c r="J57" s="39">
        <f>IF(COUNTA('VERSIONES'!C57:N57)&gt;0,'VERSIONES'!O57,"")</f>
      </c>
      <c r="K57" s="39">
        <f>IF(NOT(COUNTA('VERSIONES'!C57:N57)&gt;0),"",IF('VERSIONES'!W57&lt;&gt;1,IF('VERSIONES'!L57="A otra fase","Fase posterior: comparación actual pendiente. Falta un antes acreditado o completar sus datos; no inventamos una bajada.","Pendiente: revisamos el emparejamiento, los datos y las referencias antes de explicar la diferencia."),IF('VERSIONES'!L57="A otra fase",'VERSIONES'!E57&amp;": sale del total actual y pasa a "&amp;IF(LEN(TRIM(IFERROR(IF(COUNTBLANK(INDEX('FASES'!$D$10:$D$39,MATCH('VERSIONES'!B57,'FASES'!$C$10:$C$39,0)))=1,"",INDEX('FASES'!$D$10:$D$39,MATCH('VERSIONES'!B57,'FASES'!$C$10:$C$39,0))),"")&amp;""))&gt;0,IFERROR(IF(COUNTBLANK(INDEX('FASES'!$D$10:$D$39,MATCH('VERSIONES'!B57,'FASES'!$C$10:$C$39,0)))=1,"",INDEX('FASES'!$D$10:$D$39,MATCH('VERSIONES'!B57,'FASES'!$C$10:$C$39,0))),""),"una fase por concretar")&amp;". Variación actual: "&amp;'VERSIONES'!U57&amp;" €. El trabajo posterior se muestra aparte; no es un ahorro."&amp;IF(OR(LEN(TRIM('VERSIONES'!M57&amp;""))=0,TRIM('VERSIONES'!M57)="Por confirmar",TRIM('VERSIONES'!M57)="Pendiente")," Motivo pendiente de documentar."," Motivo registrado: "&amp;'VERSIONES'!M57&amp;"."),'VERSIONES'!E57&amp;": "&amp;IF('VERSIONES'!L57="Alta","alta. ",IF('VERSIONES'!L57="Baja","sale del alcance actual. ",""))&amp;IF('VERSIONES'!U57=0,"El importe no cambia.",IF('VERSIONES'!U57&gt;0,"Sube ","Baja ")&amp;ABS('VERSIONES'!U57)&amp;" €.")&amp;IF('VERSIONES'!L57="Comparable"," Efecto cantidad: "&amp;'VERSIONES'!S57&amp;" €; efecto precio: "&amp;'VERSIONES'!T57&amp;" €.","")&amp;IF(ABS('VERSIONES'!V57)&gt;0," Ajuste de redondeo: "&amp;'VERSIONES'!V57&amp;" €.","")&amp;IF(OR(LEN(TRIM('VERSIONES'!M57&amp;""))=0,TRIM('VERSIONES'!M57)="Por confirmar",TRIM('VERSIONES'!M57)="Pendiente")," Motivo pendiente de documentar."," Motivo registrado: "&amp;'VERSIONES'!M57&amp;"."))))</f>
      </c>
      <c r="L57" s="41">
        <f>IF(ISNUMBER('VERSIONES'!X57),'VERSIONES'!X57,"")</f>
      </c>
    </row>
    <row r="58" ht="112" customHeight="1">
      <c r="B58" s="38">
        <f>IF(COUNTA('VERSIONES'!C58:N58)&gt;0,'VERSIONES'!B58,"")</f>
      </c>
      <c r="C58" s="39">
        <f>IF(AND(COUNTA('VERSIONES'!C58:N58)&gt;0,LEN(TRIM('VERSIONES'!E58&amp;""))&gt;0),'VERSIONES'!E58,"")</f>
      </c>
      <c r="D58" s="40">
        <f>IF('VERSIONES'!W58=1,'VERSIONES'!Q58,"")</f>
      </c>
      <c r="E58" s="40">
        <f>IF('VERSIONES'!W58=1,'VERSIONES'!R58,"")</f>
      </c>
      <c r="F58" s="40">
        <f>IF('VERSIONES'!W58=1,'VERSIONES'!S58,"")</f>
      </c>
      <c r="G58" s="40">
        <f>IF('VERSIONES'!W58=1,'VERSIONES'!T58,"")</f>
      </c>
      <c r="H58" s="40">
        <f>IF('VERSIONES'!W58=1,'VERSIONES'!V58,"")</f>
      </c>
      <c r="I58" s="40">
        <f>IF('VERSIONES'!W58=1,'VERSIONES'!U58,"")</f>
      </c>
      <c r="J58" s="39">
        <f>IF(COUNTA('VERSIONES'!C58:N58)&gt;0,'VERSIONES'!O58,"")</f>
      </c>
      <c r="K58" s="39">
        <f>IF(NOT(COUNTA('VERSIONES'!C58:N58)&gt;0),"",IF('VERSIONES'!W58&lt;&gt;1,IF('VERSIONES'!L58="A otra fase","Fase posterior: comparación actual pendiente. Falta un antes acreditado o completar sus datos; no inventamos una bajada.","Pendiente: revisamos el emparejamiento, los datos y las referencias antes de explicar la diferencia."),IF('VERSIONES'!L58="A otra fase",'VERSIONES'!E58&amp;": sale del total actual y pasa a "&amp;IF(LEN(TRIM(IFERROR(IF(COUNTBLANK(INDEX('FASES'!$D$10:$D$39,MATCH('VERSIONES'!B58,'FASES'!$C$10:$C$39,0)))=1,"",INDEX('FASES'!$D$10:$D$39,MATCH('VERSIONES'!B58,'FASES'!$C$10:$C$39,0))),"")&amp;""))&gt;0,IFERROR(IF(COUNTBLANK(INDEX('FASES'!$D$10:$D$39,MATCH('VERSIONES'!B58,'FASES'!$C$10:$C$39,0)))=1,"",INDEX('FASES'!$D$10:$D$39,MATCH('VERSIONES'!B58,'FASES'!$C$10:$C$39,0))),""),"una fase por concretar")&amp;". Variación actual: "&amp;'VERSIONES'!U58&amp;" €. El trabajo posterior se muestra aparte; no es un ahorro."&amp;IF(OR(LEN(TRIM('VERSIONES'!M58&amp;""))=0,TRIM('VERSIONES'!M58)="Por confirmar",TRIM('VERSIONES'!M58)="Pendiente")," Motivo pendiente de documentar."," Motivo registrado: "&amp;'VERSIONES'!M58&amp;"."),'VERSIONES'!E58&amp;": "&amp;IF('VERSIONES'!L58="Alta","alta. ",IF('VERSIONES'!L58="Baja","sale del alcance actual. ",""))&amp;IF('VERSIONES'!U58=0,"El importe no cambia.",IF('VERSIONES'!U58&gt;0,"Sube ","Baja ")&amp;ABS('VERSIONES'!U58)&amp;" €.")&amp;IF('VERSIONES'!L58="Comparable"," Efecto cantidad: "&amp;'VERSIONES'!S58&amp;" €; efecto precio: "&amp;'VERSIONES'!T58&amp;" €.","")&amp;IF(ABS('VERSIONES'!V58)&gt;0," Ajuste de redondeo: "&amp;'VERSIONES'!V58&amp;" €.","")&amp;IF(OR(LEN(TRIM('VERSIONES'!M58&amp;""))=0,TRIM('VERSIONES'!M58)="Por confirmar",TRIM('VERSIONES'!M58)="Pendiente")," Motivo pendiente de documentar."," Motivo registrado: "&amp;'VERSIONES'!M58&amp;"."))))</f>
      </c>
      <c r="L58" s="41">
        <f>IF(ISNUMBER('VERSIONES'!X58),'VERSIONES'!X58,"")</f>
      </c>
    </row>
    <row r="59" ht="112" customHeight="1">
      <c r="B59" s="38">
        <f>IF(COUNTA('VERSIONES'!C59:N59)&gt;0,'VERSIONES'!B59,"")</f>
      </c>
      <c r="C59" s="39">
        <f>IF(AND(COUNTA('VERSIONES'!C59:N59)&gt;0,LEN(TRIM('VERSIONES'!E59&amp;""))&gt;0),'VERSIONES'!E59,"")</f>
      </c>
      <c r="D59" s="40">
        <f>IF('VERSIONES'!W59=1,'VERSIONES'!Q59,"")</f>
      </c>
      <c r="E59" s="40">
        <f>IF('VERSIONES'!W59=1,'VERSIONES'!R59,"")</f>
      </c>
      <c r="F59" s="40">
        <f>IF('VERSIONES'!W59=1,'VERSIONES'!S59,"")</f>
      </c>
      <c r="G59" s="40">
        <f>IF('VERSIONES'!W59=1,'VERSIONES'!T59,"")</f>
      </c>
      <c r="H59" s="40">
        <f>IF('VERSIONES'!W59=1,'VERSIONES'!V59,"")</f>
      </c>
      <c r="I59" s="40">
        <f>IF('VERSIONES'!W59=1,'VERSIONES'!U59,"")</f>
      </c>
      <c r="J59" s="39">
        <f>IF(COUNTA('VERSIONES'!C59:N59)&gt;0,'VERSIONES'!O59,"")</f>
      </c>
      <c r="K59" s="39">
        <f>IF(NOT(COUNTA('VERSIONES'!C59:N59)&gt;0),"",IF('VERSIONES'!W59&lt;&gt;1,IF('VERSIONES'!L59="A otra fase","Fase posterior: comparación actual pendiente. Falta un antes acreditado o completar sus datos; no inventamos una bajada.","Pendiente: revisamos el emparejamiento, los datos y las referencias antes de explicar la diferencia."),IF('VERSIONES'!L59="A otra fase",'VERSIONES'!E59&amp;": sale del total actual y pasa a "&amp;IF(LEN(TRIM(IFERROR(IF(COUNTBLANK(INDEX('FASES'!$D$10:$D$39,MATCH('VERSIONES'!B59,'FASES'!$C$10:$C$39,0)))=1,"",INDEX('FASES'!$D$10:$D$39,MATCH('VERSIONES'!B59,'FASES'!$C$10:$C$39,0))),"")&amp;""))&gt;0,IFERROR(IF(COUNTBLANK(INDEX('FASES'!$D$10:$D$39,MATCH('VERSIONES'!B59,'FASES'!$C$10:$C$39,0)))=1,"",INDEX('FASES'!$D$10:$D$39,MATCH('VERSIONES'!B59,'FASES'!$C$10:$C$39,0))),""),"una fase por concretar")&amp;". Variación actual: "&amp;'VERSIONES'!U59&amp;" €. El trabajo posterior se muestra aparte; no es un ahorro."&amp;IF(OR(LEN(TRIM('VERSIONES'!M59&amp;""))=0,TRIM('VERSIONES'!M59)="Por confirmar",TRIM('VERSIONES'!M59)="Pendiente")," Motivo pendiente de documentar."," Motivo registrado: "&amp;'VERSIONES'!M59&amp;"."),'VERSIONES'!E59&amp;": "&amp;IF('VERSIONES'!L59="Alta","alta. ",IF('VERSIONES'!L59="Baja","sale del alcance actual. ",""))&amp;IF('VERSIONES'!U59=0,"El importe no cambia.",IF('VERSIONES'!U59&gt;0,"Sube ","Baja ")&amp;ABS('VERSIONES'!U59)&amp;" €.")&amp;IF('VERSIONES'!L59="Comparable"," Efecto cantidad: "&amp;'VERSIONES'!S59&amp;" €; efecto precio: "&amp;'VERSIONES'!T59&amp;" €.","")&amp;IF(ABS('VERSIONES'!V59)&gt;0," Ajuste de redondeo: "&amp;'VERSIONES'!V59&amp;" €.","")&amp;IF(OR(LEN(TRIM('VERSIONES'!M59&amp;""))=0,TRIM('VERSIONES'!M59)="Por confirmar",TRIM('VERSIONES'!M59)="Pendiente")," Motivo pendiente de documentar."," Motivo registrado: "&amp;'VERSIONES'!M59&amp;"."))))</f>
      </c>
      <c r="L59" s="41">
        <f>IF(ISNUMBER('VERSIONES'!X59),'VERSIONES'!X59,"")</f>
      </c>
    </row>
    <row r="60" ht="112" customHeight="1">
      <c r="B60" s="38">
        <f>IF(COUNTA('VERSIONES'!C60:N60)&gt;0,'VERSIONES'!B60,"")</f>
      </c>
      <c r="C60" s="39">
        <f>IF(AND(COUNTA('VERSIONES'!C60:N60)&gt;0,LEN(TRIM('VERSIONES'!E60&amp;""))&gt;0),'VERSIONES'!E60,"")</f>
      </c>
      <c r="D60" s="40">
        <f>IF('VERSIONES'!W60=1,'VERSIONES'!Q60,"")</f>
      </c>
      <c r="E60" s="40">
        <f>IF('VERSIONES'!W60=1,'VERSIONES'!R60,"")</f>
      </c>
      <c r="F60" s="40">
        <f>IF('VERSIONES'!W60=1,'VERSIONES'!S60,"")</f>
      </c>
      <c r="G60" s="40">
        <f>IF('VERSIONES'!W60=1,'VERSIONES'!T60,"")</f>
      </c>
      <c r="H60" s="40">
        <f>IF('VERSIONES'!W60=1,'VERSIONES'!V60,"")</f>
      </c>
      <c r="I60" s="40">
        <f>IF('VERSIONES'!W60=1,'VERSIONES'!U60,"")</f>
      </c>
      <c r="J60" s="39">
        <f>IF(COUNTA('VERSIONES'!C60:N60)&gt;0,'VERSIONES'!O60,"")</f>
      </c>
      <c r="K60" s="39">
        <f>IF(NOT(COUNTA('VERSIONES'!C60:N60)&gt;0),"",IF('VERSIONES'!W60&lt;&gt;1,IF('VERSIONES'!L60="A otra fase","Fase posterior: comparación actual pendiente. Falta un antes acreditado o completar sus datos; no inventamos una bajada.","Pendiente: revisamos el emparejamiento, los datos y las referencias antes de explicar la diferencia."),IF('VERSIONES'!L60="A otra fase",'VERSIONES'!E60&amp;": sale del total actual y pasa a "&amp;IF(LEN(TRIM(IFERROR(IF(COUNTBLANK(INDEX('FASES'!$D$10:$D$39,MATCH('VERSIONES'!B60,'FASES'!$C$10:$C$39,0)))=1,"",INDEX('FASES'!$D$10:$D$39,MATCH('VERSIONES'!B60,'FASES'!$C$10:$C$39,0))),"")&amp;""))&gt;0,IFERROR(IF(COUNTBLANK(INDEX('FASES'!$D$10:$D$39,MATCH('VERSIONES'!B60,'FASES'!$C$10:$C$39,0)))=1,"",INDEX('FASES'!$D$10:$D$39,MATCH('VERSIONES'!B60,'FASES'!$C$10:$C$39,0))),""),"una fase por concretar")&amp;". Variación actual: "&amp;'VERSIONES'!U60&amp;" €. El trabajo posterior se muestra aparte; no es un ahorro."&amp;IF(OR(LEN(TRIM('VERSIONES'!M60&amp;""))=0,TRIM('VERSIONES'!M60)="Por confirmar",TRIM('VERSIONES'!M60)="Pendiente")," Motivo pendiente de documentar."," Motivo registrado: "&amp;'VERSIONES'!M60&amp;"."),'VERSIONES'!E60&amp;": "&amp;IF('VERSIONES'!L60="Alta","alta. ",IF('VERSIONES'!L60="Baja","sale del alcance actual. ",""))&amp;IF('VERSIONES'!U60=0,"El importe no cambia.",IF('VERSIONES'!U60&gt;0,"Sube ","Baja ")&amp;ABS('VERSIONES'!U60)&amp;" €.")&amp;IF('VERSIONES'!L60="Comparable"," Efecto cantidad: "&amp;'VERSIONES'!S60&amp;" €; efecto precio: "&amp;'VERSIONES'!T60&amp;" €.","")&amp;IF(ABS('VERSIONES'!V60)&gt;0," Ajuste de redondeo: "&amp;'VERSIONES'!V60&amp;" €.","")&amp;IF(OR(LEN(TRIM('VERSIONES'!M60&amp;""))=0,TRIM('VERSIONES'!M60)="Por confirmar",TRIM('VERSIONES'!M60)="Pendiente")," Motivo pendiente de documentar."," Motivo registrado: "&amp;'VERSIONES'!M60&amp;"."))))</f>
      </c>
      <c r="L60" s="41">
        <f>IF(ISNUMBER('VERSIONES'!X60),'VERSIONES'!X60,"")</f>
      </c>
    </row>
    <row r="61" ht="112" customHeight="1">
      <c r="B61" s="38">
        <f>IF(COUNTA('VERSIONES'!C61:N61)&gt;0,'VERSIONES'!B61,"")</f>
      </c>
      <c r="C61" s="39">
        <f>IF(AND(COUNTA('VERSIONES'!C61:N61)&gt;0,LEN(TRIM('VERSIONES'!E61&amp;""))&gt;0),'VERSIONES'!E61,"")</f>
      </c>
      <c r="D61" s="40">
        <f>IF('VERSIONES'!W61=1,'VERSIONES'!Q61,"")</f>
      </c>
      <c r="E61" s="40">
        <f>IF('VERSIONES'!W61=1,'VERSIONES'!R61,"")</f>
      </c>
      <c r="F61" s="40">
        <f>IF('VERSIONES'!W61=1,'VERSIONES'!S61,"")</f>
      </c>
      <c r="G61" s="40">
        <f>IF('VERSIONES'!W61=1,'VERSIONES'!T61,"")</f>
      </c>
      <c r="H61" s="40">
        <f>IF('VERSIONES'!W61=1,'VERSIONES'!V61,"")</f>
      </c>
      <c r="I61" s="40">
        <f>IF('VERSIONES'!W61=1,'VERSIONES'!U61,"")</f>
      </c>
      <c r="J61" s="39">
        <f>IF(COUNTA('VERSIONES'!C61:N61)&gt;0,'VERSIONES'!O61,"")</f>
      </c>
      <c r="K61" s="39">
        <f>IF(NOT(COUNTA('VERSIONES'!C61:N61)&gt;0),"",IF('VERSIONES'!W61&lt;&gt;1,IF('VERSIONES'!L61="A otra fase","Fase posterior: comparación actual pendiente. Falta un antes acreditado o completar sus datos; no inventamos una bajada.","Pendiente: revisamos el emparejamiento, los datos y las referencias antes de explicar la diferencia."),IF('VERSIONES'!L61="A otra fase",'VERSIONES'!E61&amp;": sale del total actual y pasa a "&amp;IF(LEN(TRIM(IFERROR(IF(COUNTBLANK(INDEX('FASES'!$D$10:$D$39,MATCH('VERSIONES'!B61,'FASES'!$C$10:$C$39,0)))=1,"",INDEX('FASES'!$D$10:$D$39,MATCH('VERSIONES'!B61,'FASES'!$C$10:$C$39,0))),"")&amp;""))&gt;0,IFERROR(IF(COUNTBLANK(INDEX('FASES'!$D$10:$D$39,MATCH('VERSIONES'!B61,'FASES'!$C$10:$C$39,0)))=1,"",INDEX('FASES'!$D$10:$D$39,MATCH('VERSIONES'!B61,'FASES'!$C$10:$C$39,0))),""),"una fase por concretar")&amp;". Variación actual: "&amp;'VERSIONES'!U61&amp;" €. El trabajo posterior se muestra aparte; no es un ahorro."&amp;IF(OR(LEN(TRIM('VERSIONES'!M61&amp;""))=0,TRIM('VERSIONES'!M61)="Por confirmar",TRIM('VERSIONES'!M61)="Pendiente")," Motivo pendiente de documentar."," Motivo registrado: "&amp;'VERSIONES'!M61&amp;"."),'VERSIONES'!E61&amp;": "&amp;IF('VERSIONES'!L61="Alta","alta. ",IF('VERSIONES'!L61="Baja","sale del alcance actual. ",""))&amp;IF('VERSIONES'!U61=0,"El importe no cambia.",IF('VERSIONES'!U61&gt;0,"Sube ","Baja ")&amp;ABS('VERSIONES'!U61)&amp;" €.")&amp;IF('VERSIONES'!L61="Comparable"," Efecto cantidad: "&amp;'VERSIONES'!S61&amp;" €; efecto precio: "&amp;'VERSIONES'!T61&amp;" €.","")&amp;IF(ABS('VERSIONES'!V61)&gt;0," Ajuste de redondeo: "&amp;'VERSIONES'!V61&amp;" €.","")&amp;IF(OR(LEN(TRIM('VERSIONES'!M61&amp;""))=0,TRIM('VERSIONES'!M61)="Por confirmar",TRIM('VERSIONES'!M61)="Pendiente")," Motivo pendiente de documentar."," Motivo registrado: "&amp;'VERSIONES'!M61&amp;"."))))</f>
      </c>
      <c r="L61" s="41">
        <f>IF(ISNUMBER('VERSIONES'!X61),'VERSIONES'!X61,"")</f>
      </c>
    </row>
    <row r="62" ht="112" customHeight="1">
      <c r="B62" s="38">
        <f>IF(COUNTA('VERSIONES'!C62:N62)&gt;0,'VERSIONES'!B62,"")</f>
      </c>
      <c r="C62" s="39">
        <f>IF(AND(COUNTA('VERSIONES'!C62:N62)&gt;0,LEN(TRIM('VERSIONES'!E62&amp;""))&gt;0),'VERSIONES'!E62,"")</f>
      </c>
      <c r="D62" s="40">
        <f>IF('VERSIONES'!W62=1,'VERSIONES'!Q62,"")</f>
      </c>
      <c r="E62" s="40">
        <f>IF('VERSIONES'!W62=1,'VERSIONES'!R62,"")</f>
      </c>
      <c r="F62" s="40">
        <f>IF('VERSIONES'!W62=1,'VERSIONES'!S62,"")</f>
      </c>
      <c r="G62" s="40">
        <f>IF('VERSIONES'!W62=1,'VERSIONES'!T62,"")</f>
      </c>
      <c r="H62" s="40">
        <f>IF('VERSIONES'!W62=1,'VERSIONES'!V62,"")</f>
      </c>
      <c r="I62" s="40">
        <f>IF('VERSIONES'!W62=1,'VERSIONES'!U62,"")</f>
      </c>
      <c r="J62" s="39">
        <f>IF(COUNTA('VERSIONES'!C62:N62)&gt;0,'VERSIONES'!O62,"")</f>
      </c>
      <c r="K62" s="39">
        <f>IF(NOT(COUNTA('VERSIONES'!C62:N62)&gt;0),"",IF('VERSIONES'!W62&lt;&gt;1,IF('VERSIONES'!L62="A otra fase","Fase posterior: comparación actual pendiente. Falta un antes acreditado o completar sus datos; no inventamos una bajada.","Pendiente: revisamos el emparejamiento, los datos y las referencias antes de explicar la diferencia."),IF('VERSIONES'!L62="A otra fase",'VERSIONES'!E62&amp;": sale del total actual y pasa a "&amp;IF(LEN(TRIM(IFERROR(IF(COUNTBLANK(INDEX('FASES'!$D$10:$D$39,MATCH('VERSIONES'!B62,'FASES'!$C$10:$C$39,0)))=1,"",INDEX('FASES'!$D$10:$D$39,MATCH('VERSIONES'!B62,'FASES'!$C$10:$C$39,0))),"")&amp;""))&gt;0,IFERROR(IF(COUNTBLANK(INDEX('FASES'!$D$10:$D$39,MATCH('VERSIONES'!B62,'FASES'!$C$10:$C$39,0)))=1,"",INDEX('FASES'!$D$10:$D$39,MATCH('VERSIONES'!B62,'FASES'!$C$10:$C$39,0))),""),"una fase por concretar")&amp;". Variación actual: "&amp;'VERSIONES'!U62&amp;" €. El trabajo posterior se muestra aparte; no es un ahorro."&amp;IF(OR(LEN(TRIM('VERSIONES'!M62&amp;""))=0,TRIM('VERSIONES'!M62)="Por confirmar",TRIM('VERSIONES'!M62)="Pendiente")," Motivo pendiente de documentar."," Motivo registrado: "&amp;'VERSIONES'!M62&amp;"."),'VERSIONES'!E62&amp;": "&amp;IF('VERSIONES'!L62="Alta","alta. ",IF('VERSIONES'!L62="Baja","sale del alcance actual. ",""))&amp;IF('VERSIONES'!U62=0,"El importe no cambia.",IF('VERSIONES'!U62&gt;0,"Sube ","Baja ")&amp;ABS('VERSIONES'!U62)&amp;" €.")&amp;IF('VERSIONES'!L62="Comparable"," Efecto cantidad: "&amp;'VERSIONES'!S62&amp;" €; efecto precio: "&amp;'VERSIONES'!T62&amp;" €.","")&amp;IF(ABS('VERSIONES'!V62)&gt;0," Ajuste de redondeo: "&amp;'VERSIONES'!V62&amp;" €.","")&amp;IF(OR(LEN(TRIM('VERSIONES'!M62&amp;""))=0,TRIM('VERSIONES'!M62)="Por confirmar",TRIM('VERSIONES'!M62)="Pendiente")," Motivo pendiente de documentar."," Motivo registrado: "&amp;'VERSIONES'!M62&amp;"."))))</f>
      </c>
      <c r="L62" s="41">
        <f>IF(ISNUMBER('VERSIONES'!X62),'VERSIONES'!X62,"")</f>
      </c>
    </row>
    <row r="63" ht="112" customHeight="1">
      <c r="B63" s="38">
        <f>IF(COUNTA('VERSIONES'!C63:N63)&gt;0,'VERSIONES'!B63,"")</f>
      </c>
      <c r="C63" s="39">
        <f>IF(AND(COUNTA('VERSIONES'!C63:N63)&gt;0,LEN(TRIM('VERSIONES'!E63&amp;""))&gt;0),'VERSIONES'!E63,"")</f>
      </c>
      <c r="D63" s="40">
        <f>IF('VERSIONES'!W63=1,'VERSIONES'!Q63,"")</f>
      </c>
      <c r="E63" s="40">
        <f>IF('VERSIONES'!W63=1,'VERSIONES'!R63,"")</f>
      </c>
      <c r="F63" s="40">
        <f>IF('VERSIONES'!W63=1,'VERSIONES'!S63,"")</f>
      </c>
      <c r="G63" s="40">
        <f>IF('VERSIONES'!W63=1,'VERSIONES'!T63,"")</f>
      </c>
      <c r="H63" s="40">
        <f>IF('VERSIONES'!W63=1,'VERSIONES'!V63,"")</f>
      </c>
      <c r="I63" s="40">
        <f>IF('VERSIONES'!W63=1,'VERSIONES'!U63,"")</f>
      </c>
      <c r="J63" s="39">
        <f>IF(COUNTA('VERSIONES'!C63:N63)&gt;0,'VERSIONES'!O63,"")</f>
      </c>
      <c r="K63" s="39">
        <f>IF(NOT(COUNTA('VERSIONES'!C63:N63)&gt;0),"",IF('VERSIONES'!W63&lt;&gt;1,IF('VERSIONES'!L63="A otra fase","Fase posterior: comparación actual pendiente. Falta un antes acreditado o completar sus datos; no inventamos una bajada.","Pendiente: revisamos el emparejamiento, los datos y las referencias antes de explicar la diferencia."),IF('VERSIONES'!L63="A otra fase",'VERSIONES'!E63&amp;": sale del total actual y pasa a "&amp;IF(LEN(TRIM(IFERROR(IF(COUNTBLANK(INDEX('FASES'!$D$10:$D$39,MATCH('VERSIONES'!B63,'FASES'!$C$10:$C$39,0)))=1,"",INDEX('FASES'!$D$10:$D$39,MATCH('VERSIONES'!B63,'FASES'!$C$10:$C$39,0))),"")&amp;""))&gt;0,IFERROR(IF(COUNTBLANK(INDEX('FASES'!$D$10:$D$39,MATCH('VERSIONES'!B63,'FASES'!$C$10:$C$39,0)))=1,"",INDEX('FASES'!$D$10:$D$39,MATCH('VERSIONES'!B63,'FASES'!$C$10:$C$39,0))),""),"una fase por concretar")&amp;". Variación actual: "&amp;'VERSIONES'!U63&amp;" €. El trabajo posterior se muestra aparte; no es un ahorro."&amp;IF(OR(LEN(TRIM('VERSIONES'!M63&amp;""))=0,TRIM('VERSIONES'!M63)="Por confirmar",TRIM('VERSIONES'!M63)="Pendiente")," Motivo pendiente de documentar."," Motivo registrado: "&amp;'VERSIONES'!M63&amp;"."),'VERSIONES'!E63&amp;": "&amp;IF('VERSIONES'!L63="Alta","alta. ",IF('VERSIONES'!L63="Baja","sale del alcance actual. ",""))&amp;IF('VERSIONES'!U63=0,"El importe no cambia.",IF('VERSIONES'!U63&gt;0,"Sube ","Baja ")&amp;ABS('VERSIONES'!U63)&amp;" €.")&amp;IF('VERSIONES'!L63="Comparable"," Efecto cantidad: "&amp;'VERSIONES'!S63&amp;" €; efecto precio: "&amp;'VERSIONES'!T63&amp;" €.","")&amp;IF(ABS('VERSIONES'!V63)&gt;0," Ajuste de redondeo: "&amp;'VERSIONES'!V63&amp;" €.","")&amp;IF(OR(LEN(TRIM('VERSIONES'!M63&amp;""))=0,TRIM('VERSIONES'!M63)="Por confirmar",TRIM('VERSIONES'!M63)="Pendiente")," Motivo pendiente de documentar."," Motivo registrado: "&amp;'VERSIONES'!M63&amp;"."))))</f>
      </c>
      <c r="L63" s="41">
        <f>IF(ISNUMBER('VERSIONES'!X63),'VERSIONES'!X63,"")</f>
      </c>
    </row>
    <row r="64" ht="112" customHeight="1">
      <c r="B64" s="38">
        <f>IF(COUNTA('VERSIONES'!C64:N64)&gt;0,'VERSIONES'!B64,"")</f>
      </c>
      <c r="C64" s="39">
        <f>IF(AND(COUNTA('VERSIONES'!C64:N64)&gt;0,LEN(TRIM('VERSIONES'!E64&amp;""))&gt;0),'VERSIONES'!E64,"")</f>
      </c>
      <c r="D64" s="40">
        <f>IF('VERSIONES'!W64=1,'VERSIONES'!Q64,"")</f>
      </c>
      <c r="E64" s="40">
        <f>IF('VERSIONES'!W64=1,'VERSIONES'!R64,"")</f>
      </c>
      <c r="F64" s="40">
        <f>IF('VERSIONES'!W64=1,'VERSIONES'!S64,"")</f>
      </c>
      <c r="G64" s="40">
        <f>IF('VERSIONES'!W64=1,'VERSIONES'!T64,"")</f>
      </c>
      <c r="H64" s="40">
        <f>IF('VERSIONES'!W64=1,'VERSIONES'!V64,"")</f>
      </c>
      <c r="I64" s="40">
        <f>IF('VERSIONES'!W64=1,'VERSIONES'!U64,"")</f>
      </c>
      <c r="J64" s="39">
        <f>IF(COUNTA('VERSIONES'!C64:N64)&gt;0,'VERSIONES'!O64,"")</f>
      </c>
      <c r="K64" s="39">
        <f>IF(NOT(COUNTA('VERSIONES'!C64:N64)&gt;0),"",IF('VERSIONES'!W64&lt;&gt;1,IF('VERSIONES'!L64="A otra fase","Fase posterior: comparación actual pendiente. Falta un antes acreditado o completar sus datos; no inventamos una bajada.","Pendiente: revisamos el emparejamiento, los datos y las referencias antes de explicar la diferencia."),IF('VERSIONES'!L64="A otra fase",'VERSIONES'!E64&amp;": sale del total actual y pasa a "&amp;IF(LEN(TRIM(IFERROR(IF(COUNTBLANK(INDEX('FASES'!$D$10:$D$39,MATCH('VERSIONES'!B64,'FASES'!$C$10:$C$39,0)))=1,"",INDEX('FASES'!$D$10:$D$39,MATCH('VERSIONES'!B64,'FASES'!$C$10:$C$39,0))),"")&amp;""))&gt;0,IFERROR(IF(COUNTBLANK(INDEX('FASES'!$D$10:$D$39,MATCH('VERSIONES'!B64,'FASES'!$C$10:$C$39,0)))=1,"",INDEX('FASES'!$D$10:$D$39,MATCH('VERSIONES'!B64,'FASES'!$C$10:$C$39,0))),""),"una fase por concretar")&amp;". Variación actual: "&amp;'VERSIONES'!U64&amp;" €. El trabajo posterior se muestra aparte; no es un ahorro."&amp;IF(OR(LEN(TRIM('VERSIONES'!M64&amp;""))=0,TRIM('VERSIONES'!M64)="Por confirmar",TRIM('VERSIONES'!M64)="Pendiente")," Motivo pendiente de documentar."," Motivo registrado: "&amp;'VERSIONES'!M64&amp;"."),'VERSIONES'!E64&amp;": "&amp;IF('VERSIONES'!L64="Alta","alta. ",IF('VERSIONES'!L64="Baja","sale del alcance actual. ",""))&amp;IF('VERSIONES'!U64=0,"El importe no cambia.",IF('VERSIONES'!U64&gt;0,"Sube ","Baja ")&amp;ABS('VERSIONES'!U64)&amp;" €.")&amp;IF('VERSIONES'!L64="Comparable"," Efecto cantidad: "&amp;'VERSIONES'!S64&amp;" €; efecto precio: "&amp;'VERSIONES'!T64&amp;" €.","")&amp;IF(ABS('VERSIONES'!V64)&gt;0," Ajuste de redondeo: "&amp;'VERSIONES'!V64&amp;" €.","")&amp;IF(OR(LEN(TRIM('VERSIONES'!M64&amp;""))=0,TRIM('VERSIONES'!M64)="Por confirmar",TRIM('VERSIONES'!M64)="Pendiente")," Motivo pendiente de documentar."," Motivo registrado: "&amp;'VERSIONES'!M64&amp;"."))))</f>
      </c>
      <c r="L64" s="41">
        <f>IF(ISNUMBER('VERSIONES'!X64),'VERSIONES'!X64,"")</f>
      </c>
    </row>
    <row r="65" ht="112" customHeight="1">
      <c r="B65" s="38">
        <f>IF(COUNTA('VERSIONES'!C65:N65)&gt;0,'VERSIONES'!B65,"")</f>
      </c>
      <c r="C65" s="39">
        <f>IF(AND(COUNTA('VERSIONES'!C65:N65)&gt;0,LEN(TRIM('VERSIONES'!E65&amp;""))&gt;0),'VERSIONES'!E65,"")</f>
      </c>
      <c r="D65" s="40">
        <f>IF('VERSIONES'!W65=1,'VERSIONES'!Q65,"")</f>
      </c>
      <c r="E65" s="40">
        <f>IF('VERSIONES'!W65=1,'VERSIONES'!R65,"")</f>
      </c>
      <c r="F65" s="40">
        <f>IF('VERSIONES'!W65=1,'VERSIONES'!S65,"")</f>
      </c>
      <c r="G65" s="40">
        <f>IF('VERSIONES'!W65=1,'VERSIONES'!T65,"")</f>
      </c>
      <c r="H65" s="40">
        <f>IF('VERSIONES'!W65=1,'VERSIONES'!V65,"")</f>
      </c>
      <c r="I65" s="40">
        <f>IF('VERSIONES'!W65=1,'VERSIONES'!U65,"")</f>
      </c>
      <c r="J65" s="39">
        <f>IF(COUNTA('VERSIONES'!C65:N65)&gt;0,'VERSIONES'!O65,"")</f>
      </c>
      <c r="K65" s="39">
        <f>IF(NOT(COUNTA('VERSIONES'!C65:N65)&gt;0),"",IF('VERSIONES'!W65&lt;&gt;1,IF('VERSIONES'!L65="A otra fase","Fase posterior: comparación actual pendiente. Falta un antes acreditado o completar sus datos; no inventamos una bajada.","Pendiente: revisamos el emparejamiento, los datos y las referencias antes de explicar la diferencia."),IF('VERSIONES'!L65="A otra fase",'VERSIONES'!E65&amp;": sale del total actual y pasa a "&amp;IF(LEN(TRIM(IFERROR(IF(COUNTBLANK(INDEX('FASES'!$D$10:$D$39,MATCH('VERSIONES'!B65,'FASES'!$C$10:$C$39,0)))=1,"",INDEX('FASES'!$D$10:$D$39,MATCH('VERSIONES'!B65,'FASES'!$C$10:$C$39,0))),"")&amp;""))&gt;0,IFERROR(IF(COUNTBLANK(INDEX('FASES'!$D$10:$D$39,MATCH('VERSIONES'!B65,'FASES'!$C$10:$C$39,0)))=1,"",INDEX('FASES'!$D$10:$D$39,MATCH('VERSIONES'!B65,'FASES'!$C$10:$C$39,0))),""),"una fase por concretar")&amp;". Variación actual: "&amp;'VERSIONES'!U65&amp;" €. El trabajo posterior se muestra aparte; no es un ahorro."&amp;IF(OR(LEN(TRIM('VERSIONES'!M65&amp;""))=0,TRIM('VERSIONES'!M65)="Por confirmar",TRIM('VERSIONES'!M65)="Pendiente")," Motivo pendiente de documentar."," Motivo registrado: "&amp;'VERSIONES'!M65&amp;"."),'VERSIONES'!E65&amp;": "&amp;IF('VERSIONES'!L65="Alta","alta. ",IF('VERSIONES'!L65="Baja","sale del alcance actual. ",""))&amp;IF('VERSIONES'!U65=0,"El importe no cambia.",IF('VERSIONES'!U65&gt;0,"Sube ","Baja ")&amp;ABS('VERSIONES'!U65)&amp;" €.")&amp;IF('VERSIONES'!L65="Comparable"," Efecto cantidad: "&amp;'VERSIONES'!S65&amp;" €; efecto precio: "&amp;'VERSIONES'!T65&amp;" €.","")&amp;IF(ABS('VERSIONES'!V65)&gt;0," Ajuste de redondeo: "&amp;'VERSIONES'!V65&amp;" €.","")&amp;IF(OR(LEN(TRIM('VERSIONES'!M65&amp;""))=0,TRIM('VERSIONES'!M65)="Por confirmar",TRIM('VERSIONES'!M65)="Pendiente")," Motivo pendiente de documentar."," Motivo registrado: "&amp;'VERSIONES'!M65&amp;"."))))</f>
      </c>
      <c r="L65" s="41">
        <f>IF(ISNUMBER('VERSIONES'!X65),'VERSIONES'!X65,"")</f>
      </c>
    </row>
    <row r="66" ht="112" customHeight="1">
      <c r="B66" s="38">
        <f>IF(COUNTA('VERSIONES'!C66:N66)&gt;0,'VERSIONES'!B66,"")</f>
      </c>
      <c r="C66" s="39">
        <f>IF(AND(COUNTA('VERSIONES'!C66:N66)&gt;0,LEN(TRIM('VERSIONES'!E66&amp;""))&gt;0),'VERSIONES'!E66,"")</f>
      </c>
      <c r="D66" s="40">
        <f>IF('VERSIONES'!W66=1,'VERSIONES'!Q66,"")</f>
      </c>
      <c r="E66" s="40">
        <f>IF('VERSIONES'!W66=1,'VERSIONES'!R66,"")</f>
      </c>
      <c r="F66" s="40">
        <f>IF('VERSIONES'!W66=1,'VERSIONES'!S66,"")</f>
      </c>
      <c r="G66" s="40">
        <f>IF('VERSIONES'!W66=1,'VERSIONES'!T66,"")</f>
      </c>
      <c r="H66" s="40">
        <f>IF('VERSIONES'!W66=1,'VERSIONES'!V66,"")</f>
      </c>
      <c r="I66" s="40">
        <f>IF('VERSIONES'!W66=1,'VERSIONES'!U66,"")</f>
      </c>
      <c r="J66" s="39">
        <f>IF(COUNTA('VERSIONES'!C66:N66)&gt;0,'VERSIONES'!O66,"")</f>
      </c>
      <c r="K66" s="39">
        <f>IF(NOT(COUNTA('VERSIONES'!C66:N66)&gt;0),"",IF('VERSIONES'!W66&lt;&gt;1,IF('VERSIONES'!L66="A otra fase","Fase posterior: comparación actual pendiente. Falta un antes acreditado o completar sus datos; no inventamos una bajada.","Pendiente: revisamos el emparejamiento, los datos y las referencias antes de explicar la diferencia."),IF('VERSIONES'!L66="A otra fase",'VERSIONES'!E66&amp;": sale del total actual y pasa a "&amp;IF(LEN(TRIM(IFERROR(IF(COUNTBLANK(INDEX('FASES'!$D$10:$D$39,MATCH('VERSIONES'!B66,'FASES'!$C$10:$C$39,0)))=1,"",INDEX('FASES'!$D$10:$D$39,MATCH('VERSIONES'!B66,'FASES'!$C$10:$C$39,0))),"")&amp;""))&gt;0,IFERROR(IF(COUNTBLANK(INDEX('FASES'!$D$10:$D$39,MATCH('VERSIONES'!B66,'FASES'!$C$10:$C$39,0)))=1,"",INDEX('FASES'!$D$10:$D$39,MATCH('VERSIONES'!B66,'FASES'!$C$10:$C$39,0))),""),"una fase por concretar")&amp;". Variación actual: "&amp;'VERSIONES'!U66&amp;" €. El trabajo posterior se muestra aparte; no es un ahorro."&amp;IF(OR(LEN(TRIM('VERSIONES'!M66&amp;""))=0,TRIM('VERSIONES'!M66)="Por confirmar",TRIM('VERSIONES'!M66)="Pendiente")," Motivo pendiente de documentar."," Motivo registrado: "&amp;'VERSIONES'!M66&amp;"."),'VERSIONES'!E66&amp;": "&amp;IF('VERSIONES'!L66="Alta","alta. ",IF('VERSIONES'!L66="Baja","sale del alcance actual. ",""))&amp;IF('VERSIONES'!U66=0,"El importe no cambia.",IF('VERSIONES'!U66&gt;0,"Sube ","Baja ")&amp;ABS('VERSIONES'!U66)&amp;" €.")&amp;IF('VERSIONES'!L66="Comparable"," Efecto cantidad: "&amp;'VERSIONES'!S66&amp;" €; efecto precio: "&amp;'VERSIONES'!T66&amp;" €.","")&amp;IF(ABS('VERSIONES'!V66)&gt;0," Ajuste de redondeo: "&amp;'VERSIONES'!V66&amp;" €.","")&amp;IF(OR(LEN(TRIM('VERSIONES'!M66&amp;""))=0,TRIM('VERSIONES'!M66)="Por confirmar",TRIM('VERSIONES'!M66)="Pendiente")," Motivo pendiente de documentar."," Motivo registrado: "&amp;'VERSIONES'!M66&amp;"."))))</f>
      </c>
      <c r="L66" s="41">
        <f>IF(ISNUMBER('VERSIONES'!X66),'VERSIONES'!X66,"")</f>
      </c>
    </row>
    <row r="67" ht="112" customHeight="1">
      <c r="B67" s="38">
        <f>IF(COUNTA('VERSIONES'!C67:N67)&gt;0,'VERSIONES'!B67,"")</f>
      </c>
      <c r="C67" s="39">
        <f>IF(AND(COUNTA('VERSIONES'!C67:N67)&gt;0,LEN(TRIM('VERSIONES'!E67&amp;""))&gt;0),'VERSIONES'!E67,"")</f>
      </c>
      <c r="D67" s="40">
        <f>IF('VERSIONES'!W67=1,'VERSIONES'!Q67,"")</f>
      </c>
      <c r="E67" s="40">
        <f>IF('VERSIONES'!W67=1,'VERSIONES'!R67,"")</f>
      </c>
      <c r="F67" s="40">
        <f>IF('VERSIONES'!W67=1,'VERSIONES'!S67,"")</f>
      </c>
      <c r="G67" s="40">
        <f>IF('VERSIONES'!W67=1,'VERSIONES'!T67,"")</f>
      </c>
      <c r="H67" s="40">
        <f>IF('VERSIONES'!W67=1,'VERSIONES'!V67,"")</f>
      </c>
      <c r="I67" s="40">
        <f>IF('VERSIONES'!W67=1,'VERSIONES'!U67,"")</f>
      </c>
      <c r="J67" s="39">
        <f>IF(COUNTA('VERSIONES'!C67:N67)&gt;0,'VERSIONES'!O67,"")</f>
      </c>
      <c r="K67" s="39">
        <f>IF(NOT(COUNTA('VERSIONES'!C67:N67)&gt;0),"",IF('VERSIONES'!W67&lt;&gt;1,IF('VERSIONES'!L67="A otra fase","Fase posterior: comparación actual pendiente. Falta un antes acreditado o completar sus datos; no inventamos una bajada.","Pendiente: revisamos el emparejamiento, los datos y las referencias antes de explicar la diferencia."),IF('VERSIONES'!L67="A otra fase",'VERSIONES'!E67&amp;": sale del total actual y pasa a "&amp;IF(LEN(TRIM(IFERROR(IF(COUNTBLANK(INDEX('FASES'!$D$10:$D$39,MATCH('VERSIONES'!B67,'FASES'!$C$10:$C$39,0)))=1,"",INDEX('FASES'!$D$10:$D$39,MATCH('VERSIONES'!B67,'FASES'!$C$10:$C$39,0))),"")&amp;""))&gt;0,IFERROR(IF(COUNTBLANK(INDEX('FASES'!$D$10:$D$39,MATCH('VERSIONES'!B67,'FASES'!$C$10:$C$39,0)))=1,"",INDEX('FASES'!$D$10:$D$39,MATCH('VERSIONES'!B67,'FASES'!$C$10:$C$39,0))),""),"una fase por concretar")&amp;". Variación actual: "&amp;'VERSIONES'!U67&amp;" €. El trabajo posterior se muestra aparte; no es un ahorro."&amp;IF(OR(LEN(TRIM('VERSIONES'!M67&amp;""))=0,TRIM('VERSIONES'!M67)="Por confirmar",TRIM('VERSIONES'!M67)="Pendiente")," Motivo pendiente de documentar."," Motivo registrado: "&amp;'VERSIONES'!M67&amp;"."),'VERSIONES'!E67&amp;": "&amp;IF('VERSIONES'!L67="Alta","alta. ",IF('VERSIONES'!L67="Baja","sale del alcance actual. ",""))&amp;IF('VERSIONES'!U67=0,"El importe no cambia.",IF('VERSIONES'!U67&gt;0,"Sube ","Baja ")&amp;ABS('VERSIONES'!U67)&amp;" €.")&amp;IF('VERSIONES'!L67="Comparable"," Efecto cantidad: "&amp;'VERSIONES'!S67&amp;" €; efecto precio: "&amp;'VERSIONES'!T67&amp;" €.","")&amp;IF(ABS('VERSIONES'!V67)&gt;0," Ajuste de redondeo: "&amp;'VERSIONES'!V67&amp;" €.","")&amp;IF(OR(LEN(TRIM('VERSIONES'!M67&amp;""))=0,TRIM('VERSIONES'!M67)="Por confirmar",TRIM('VERSIONES'!M67)="Pendiente")," Motivo pendiente de documentar."," Motivo registrado: "&amp;'VERSIONES'!M67&amp;"."))))</f>
      </c>
      <c r="L67" s="41">
        <f>IF(ISNUMBER('VERSIONES'!X67),'VERSIONES'!X67,"")</f>
      </c>
    </row>
    <row r="68" ht="112" customHeight="1">
      <c r="B68" s="38">
        <f>IF(COUNTA('VERSIONES'!C68:N68)&gt;0,'VERSIONES'!B68,"")</f>
      </c>
      <c r="C68" s="39">
        <f>IF(AND(COUNTA('VERSIONES'!C68:N68)&gt;0,LEN(TRIM('VERSIONES'!E68&amp;""))&gt;0),'VERSIONES'!E68,"")</f>
      </c>
      <c r="D68" s="40">
        <f>IF('VERSIONES'!W68=1,'VERSIONES'!Q68,"")</f>
      </c>
      <c r="E68" s="40">
        <f>IF('VERSIONES'!W68=1,'VERSIONES'!R68,"")</f>
      </c>
      <c r="F68" s="40">
        <f>IF('VERSIONES'!W68=1,'VERSIONES'!S68,"")</f>
      </c>
      <c r="G68" s="40">
        <f>IF('VERSIONES'!W68=1,'VERSIONES'!T68,"")</f>
      </c>
      <c r="H68" s="40">
        <f>IF('VERSIONES'!W68=1,'VERSIONES'!V68,"")</f>
      </c>
      <c r="I68" s="40">
        <f>IF('VERSIONES'!W68=1,'VERSIONES'!U68,"")</f>
      </c>
      <c r="J68" s="39">
        <f>IF(COUNTA('VERSIONES'!C68:N68)&gt;0,'VERSIONES'!O68,"")</f>
      </c>
      <c r="K68" s="39">
        <f>IF(NOT(COUNTA('VERSIONES'!C68:N68)&gt;0),"",IF('VERSIONES'!W68&lt;&gt;1,IF('VERSIONES'!L68="A otra fase","Fase posterior: comparación actual pendiente. Falta un antes acreditado o completar sus datos; no inventamos una bajada.","Pendiente: revisamos el emparejamiento, los datos y las referencias antes de explicar la diferencia."),IF('VERSIONES'!L68="A otra fase",'VERSIONES'!E68&amp;": sale del total actual y pasa a "&amp;IF(LEN(TRIM(IFERROR(IF(COUNTBLANK(INDEX('FASES'!$D$10:$D$39,MATCH('VERSIONES'!B68,'FASES'!$C$10:$C$39,0)))=1,"",INDEX('FASES'!$D$10:$D$39,MATCH('VERSIONES'!B68,'FASES'!$C$10:$C$39,0))),"")&amp;""))&gt;0,IFERROR(IF(COUNTBLANK(INDEX('FASES'!$D$10:$D$39,MATCH('VERSIONES'!B68,'FASES'!$C$10:$C$39,0)))=1,"",INDEX('FASES'!$D$10:$D$39,MATCH('VERSIONES'!B68,'FASES'!$C$10:$C$39,0))),""),"una fase por concretar")&amp;". Variación actual: "&amp;'VERSIONES'!U68&amp;" €. El trabajo posterior se muestra aparte; no es un ahorro."&amp;IF(OR(LEN(TRIM('VERSIONES'!M68&amp;""))=0,TRIM('VERSIONES'!M68)="Por confirmar",TRIM('VERSIONES'!M68)="Pendiente")," Motivo pendiente de documentar."," Motivo registrado: "&amp;'VERSIONES'!M68&amp;"."),'VERSIONES'!E68&amp;": "&amp;IF('VERSIONES'!L68="Alta","alta. ",IF('VERSIONES'!L68="Baja","sale del alcance actual. ",""))&amp;IF('VERSIONES'!U68=0,"El importe no cambia.",IF('VERSIONES'!U68&gt;0,"Sube ","Baja ")&amp;ABS('VERSIONES'!U68)&amp;" €.")&amp;IF('VERSIONES'!L68="Comparable"," Efecto cantidad: "&amp;'VERSIONES'!S68&amp;" €; efecto precio: "&amp;'VERSIONES'!T68&amp;" €.","")&amp;IF(ABS('VERSIONES'!V68)&gt;0," Ajuste de redondeo: "&amp;'VERSIONES'!V68&amp;" €.","")&amp;IF(OR(LEN(TRIM('VERSIONES'!M68&amp;""))=0,TRIM('VERSIONES'!M68)="Por confirmar",TRIM('VERSIONES'!M68)="Pendiente")," Motivo pendiente de documentar."," Motivo registrado: "&amp;'VERSIONES'!M68&amp;"."))))</f>
      </c>
      <c r="L68" s="41">
        <f>IF(ISNUMBER('VERSIONES'!X68),'VERSIONES'!X68,"")</f>
      </c>
    </row>
    <row r="69" ht="112" customHeight="1">
      <c r="B69" s="38">
        <f>IF(COUNTA('VERSIONES'!C69:N69)&gt;0,'VERSIONES'!B69,"")</f>
      </c>
      <c r="C69" s="39">
        <f>IF(AND(COUNTA('VERSIONES'!C69:N69)&gt;0,LEN(TRIM('VERSIONES'!E69&amp;""))&gt;0),'VERSIONES'!E69,"")</f>
      </c>
      <c r="D69" s="40">
        <f>IF('VERSIONES'!W69=1,'VERSIONES'!Q69,"")</f>
      </c>
      <c r="E69" s="40">
        <f>IF('VERSIONES'!W69=1,'VERSIONES'!R69,"")</f>
      </c>
      <c r="F69" s="40">
        <f>IF('VERSIONES'!W69=1,'VERSIONES'!S69,"")</f>
      </c>
      <c r="G69" s="40">
        <f>IF('VERSIONES'!W69=1,'VERSIONES'!T69,"")</f>
      </c>
      <c r="H69" s="40">
        <f>IF('VERSIONES'!W69=1,'VERSIONES'!V69,"")</f>
      </c>
      <c r="I69" s="40">
        <f>IF('VERSIONES'!W69=1,'VERSIONES'!U69,"")</f>
      </c>
      <c r="J69" s="39">
        <f>IF(COUNTA('VERSIONES'!C69:N69)&gt;0,'VERSIONES'!O69,"")</f>
      </c>
      <c r="K69" s="39">
        <f>IF(NOT(COUNTA('VERSIONES'!C69:N69)&gt;0),"",IF('VERSIONES'!W69&lt;&gt;1,IF('VERSIONES'!L69="A otra fase","Fase posterior: comparación actual pendiente. Falta un antes acreditado o completar sus datos; no inventamos una bajada.","Pendiente: revisamos el emparejamiento, los datos y las referencias antes de explicar la diferencia."),IF('VERSIONES'!L69="A otra fase",'VERSIONES'!E69&amp;": sale del total actual y pasa a "&amp;IF(LEN(TRIM(IFERROR(IF(COUNTBLANK(INDEX('FASES'!$D$10:$D$39,MATCH('VERSIONES'!B69,'FASES'!$C$10:$C$39,0)))=1,"",INDEX('FASES'!$D$10:$D$39,MATCH('VERSIONES'!B69,'FASES'!$C$10:$C$39,0))),"")&amp;""))&gt;0,IFERROR(IF(COUNTBLANK(INDEX('FASES'!$D$10:$D$39,MATCH('VERSIONES'!B69,'FASES'!$C$10:$C$39,0)))=1,"",INDEX('FASES'!$D$10:$D$39,MATCH('VERSIONES'!B69,'FASES'!$C$10:$C$39,0))),""),"una fase por concretar")&amp;". Variación actual: "&amp;'VERSIONES'!U69&amp;" €. El trabajo posterior se muestra aparte; no es un ahorro."&amp;IF(OR(LEN(TRIM('VERSIONES'!M69&amp;""))=0,TRIM('VERSIONES'!M69)="Por confirmar",TRIM('VERSIONES'!M69)="Pendiente")," Motivo pendiente de documentar."," Motivo registrado: "&amp;'VERSIONES'!M69&amp;"."),'VERSIONES'!E69&amp;": "&amp;IF('VERSIONES'!L69="Alta","alta. ",IF('VERSIONES'!L69="Baja","sale del alcance actual. ",""))&amp;IF('VERSIONES'!U69=0,"El importe no cambia.",IF('VERSIONES'!U69&gt;0,"Sube ","Baja ")&amp;ABS('VERSIONES'!U69)&amp;" €.")&amp;IF('VERSIONES'!L69="Comparable"," Efecto cantidad: "&amp;'VERSIONES'!S69&amp;" €; efecto precio: "&amp;'VERSIONES'!T69&amp;" €.","")&amp;IF(ABS('VERSIONES'!V69)&gt;0," Ajuste de redondeo: "&amp;'VERSIONES'!V69&amp;" €.","")&amp;IF(OR(LEN(TRIM('VERSIONES'!M69&amp;""))=0,TRIM('VERSIONES'!M69)="Por confirmar",TRIM('VERSIONES'!M69)="Pendiente")," Motivo pendiente de documentar."," Motivo registrado: "&amp;'VERSIONES'!M69&amp;"."))))</f>
      </c>
      <c r="L69" s="41">
        <f>IF(ISNUMBER('VERSIONES'!X69),'VERSIONES'!X69,"")</f>
      </c>
    </row>
    <row r="70" ht="112" customHeight="1">
      <c r="B70" s="38">
        <f>IF(COUNTA('VERSIONES'!C70:N70)&gt;0,'VERSIONES'!B70,"")</f>
      </c>
      <c r="C70" s="39">
        <f>IF(AND(COUNTA('VERSIONES'!C70:N70)&gt;0,LEN(TRIM('VERSIONES'!E70&amp;""))&gt;0),'VERSIONES'!E70,"")</f>
      </c>
      <c r="D70" s="40">
        <f>IF('VERSIONES'!W70=1,'VERSIONES'!Q70,"")</f>
      </c>
      <c r="E70" s="40">
        <f>IF('VERSIONES'!W70=1,'VERSIONES'!R70,"")</f>
      </c>
      <c r="F70" s="40">
        <f>IF('VERSIONES'!W70=1,'VERSIONES'!S70,"")</f>
      </c>
      <c r="G70" s="40">
        <f>IF('VERSIONES'!W70=1,'VERSIONES'!T70,"")</f>
      </c>
      <c r="H70" s="40">
        <f>IF('VERSIONES'!W70=1,'VERSIONES'!V70,"")</f>
      </c>
      <c r="I70" s="40">
        <f>IF('VERSIONES'!W70=1,'VERSIONES'!U70,"")</f>
      </c>
      <c r="J70" s="39">
        <f>IF(COUNTA('VERSIONES'!C70:N70)&gt;0,'VERSIONES'!O70,"")</f>
      </c>
      <c r="K70" s="39">
        <f>IF(NOT(COUNTA('VERSIONES'!C70:N70)&gt;0),"",IF('VERSIONES'!W70&lt;&gt;1,IF('VERSIONES'!L70="A otra fase","Fase posterior: comparación actual pendiente. Falta un antes acreditado o completar sus datos; no inventamos una bajada.","Pendiente: revisamos el emparejamiento, los datos y las referencias antes de explicar la diferencia."),IF('VERSIONES'!L70="A otra fase",'VERSIONES'!E70&amp;": sale del total actual y pasa a "&amp;IF(LEN(TRIM(IFERROR(IF(COUNTBLANK(INDEX('FASES'!$D$10:$D$39,MATCH('VERSIONES'!B70,'FASES'!$C$10:$C$39,0)))=1,"",INDEX('FASES'!$D$10:$D$39,MATCH('VERSIONES'!B70,'FASES'!$C$10:$C$39,0))),"")&amp;""))&gt;0,IFERROR(IF(COUNTBLANK(INDEX('FASES'!$D$10:$D$39,MATCH('VERSIONES'!B70,'FASES'!$C$10:$C$39,0)))=1,"",INDEX('FASES'!$D$10:$D$39,MATCH('VERSIONES'!B70,'FASES'!$C$10:$C$39,0))),""),"una fase por concretar")&amp;". Variación actual: "&amp;'VERSIONES'!U70&amp;" €. El trabajo posterior se muestra aparte; no es un ahorro."&amp;IF(OR(LEN(TRIM('VERSIONES'!M70&amp;""))=0,TRIM('VERSIONES'!M70)="Por confirmar",TRIM('VERSIONES'!M70)="Pendiente")," Motivo pendiente de documentar."," Motivo registrado: "&amp;'VERSIONES'!M70&amp;"."),'VERSIONES'!E70&amp;": "&amp;IF('VERSIONES'!L70="Alta","alta. ",IF('VERSIONES'!L70="Baja","sale del alcance actual. ",""))&amp;IF('VERSIONES'!U70=0,"El importe no cambia.",IF('VERSIONES'!U70&gt;0,"Sube ","Baja ")&amp;ABS('VERSIONES'!U70)&amp;" €.")&amp;IF('VERSIONES'!L70="Comparable"," Efecto cantidad: "&amp;'VERSIONES'!S70&amp;" €; efecto precio: "&amp;'VERSIONES'!T70&amp;" €.","")&amp;IF(ABS('VERSIONES'!V70)&gt;0," Ajuste de redondeo: "&amp;'VERSIONES'!V70&amp;" €.","")&amp;IF(OR(LEN(TRIM('VERSIONES'!M70&amp;""))=0,TRIM('VERSIONES'!M70)="Por confirmar",TRIM('VERSIONES'!M70)="Pendiente")," Motivo pendiente de documentar."," Motivo registrado: "&amp;'VERSIONES'!M70&amp;"."))))</f>
      </c>
      <c r="L70" s="41">
        <f>IF(ISNUMBER('VERSIONES'!X70),'VERSIONES'!X70,"")</f>
      </c>
    </row>
    <row r="71" ht="112" customHeight="1">
      <c r="B71" s="38">
        <f>IF(COUNTA('VERSIONES'!C71:N71)&gt;0,'VERSIONES'!B71,"")</f>
      </c>
      <c r="C71" s="39">
        <f>IF(AND(COUNTA('VERSIONES'!C71:N71)&gt;0,LEN(TRIM('VERSIONES'!E71&amp;""))&gt;0),'VERSIONES'!E71,"")</f>
      </c>
      <c r="D71" s="40">
        <f>IF('VERSIONES'!W71=1,'VERSIONES'!Q71,"")</f>
      </c>
      <c r="E71" s="40">
        <f>IF('VERSIONES'!W71=1,'VERSIONES'!R71,"")</f>
      </c>
      <c r="F71" s="40">
        <f>IF('VERSIONES'!W71=1,'VERSIONES'!S71,"")</f>
      </c>
      <c r="G71" s="40">
        <f>IF('VERSIONES'!W71=1,'VERSIONES'!T71,"")</f>
      </c>
      <c r="H71" s="40">
        <f>IF('VERSIONES'!W71=1,'VERSIONES'!V71,"")</f>
      </c>
      <c r="I71" s="40">
        <f>IF('VERSIONES'!W71=1,'VERSIONES'!U71,"")</f>
      </c>
      <c r="J71" s="39">
        <f>IF(COUNTA('VERSIONES'!C71:N71)&gt;0,'VERSIONES'!O71,"")</f>
      </c>
      <c r="K71" s="39">
        <f>IF(NOT(COUNTA('VERSIONES'!C71:N71)&gt;0),"",IF('VERSIONES'!W71&lt;&gt;1,IF('VERSIONES'!L71="A otra fase","Fase posterior: comparación actual pendiente. Falta un antes acreditado o completar sus datos; no inventamos una bajada.","Pendiente: revisamos el emparejamiento, los datos y las referencias antes de explicar la diferencia."),IF('VERSIONES'!L71="A otra fase",'VERSIONES'!E71&amp;": sale del total actual y pasa a "&amp;IF(LEN(TRIM(IFERROR(IF(COUNTBLANK(INDEX('FASES'!$D$10:$D$39,MATCH('VERSIONES'!B71,'FASES'!$C$10:$C$39,0)))=1,"",INDEX('FASES'!$D$10:$D$39,MATCH('VERSIONES'!B71,'FASES'!$C$10:$C$39,0))),"")&amp;""))&gt;0,IFERROR(IF(COUNTBLANK(INDEX('FASES'!$D$10:$D$39,MATCH('VERSIONES'!B71,'FASES'!$C$10:$C$39,0)))=1,"",INDEX('FASES'!$D$10:$D$39,MATCH('VERSIONES'!B71,'FASES'!$C$10:$C$39,0))),""),"una fase por concretar")&amp;". Variación actual: "&amp;'VERSIONES'!U71&amp;" €. El trabajo posterior se muestra aparte; no es un ahorro."&amp;IF(OR(LEN(TRIM('VERSIONES'!M71&amp;""))=0,TRIM('VERSIONES'!M71)="Por confirmar",TRIM('VERSIONES'!M71)="Pendiente")," Motivo pendiente de documentar."," Motivo registrado: "&amp;'VERSIONES'!M71&amp;"."),'VERSIONES'!E71&amp;": "&amp;IF('VERSIONES'!L71="Alta","alta. ",IF('VERSIONES'!L71="Baja","sale del alcance actual. ",""))&amp;IF('VERSIONES'!U71=0,"El importe no cambia.",IF('VERSIONES'!U71&gt;0,"Sube ","Baja ")&amp;ABS('VERSIONES'!U71)&amp;" €.")&amp;IF('VERSIONES'!L71="Comparable"," Efecto cantidad: "&amp;'VERSIONES'!S71&amp;" €; efecto precio: "&amp;'VERSIONES'!T71&amp;" €.","")&amp;IF(ABS('VERSIONES'!V71)&gt;0," Ajuste de redondeo: "&amp;'VERSIONES'!V71&amp;" €.","")&amp;IF(OR(LEN(TRIM('VERSIONES'!M71&amp;""))=0,TRIM('VERSIONES'!M71)="Por confirmar",TRIM('VERSIONES'!M71)="Pendiente")," Motivo pendiente de documentar."," Motivo registrado: "&amp;'VERSIONES'!M71&amp;"."))))</f>
      </c>
      <c r="L71" s="41">
        <f>IF(ISNUMBER('VERSIONES'!X71),'VERSIONES'!X71,"")</f>
      </c>
    </row>
    <row r="72" ht="112" customHeight="1">
      <c r="B72" s="38">
        <f>IF(COUNTA('VERSIONES'!C72:N72)&gt;0,'VERSIONES'!B72,"")</f>
      </c>
      <c r="C72" s="39">
        <f>IF(AND(COUNTA('VERSIONES'!C72:N72)&gt;0,LEN(TRIM('VERSIONES'!E72&amp;""))&gt;0),'VERSIONES'!E72,"")</f>
      </c>
      <c r="D72" s="40">
        <f>IF('VERSIONES'!W72=1,'VERSIONES'!Q72,"")</f>
      </c>
      <c r="E72" s="40">
        <f>IF('VERSIONES'!W72=1,'VERSIONES'!R72,"")</f>
      </c>
      <c r="F72" s="40">
        <f>IF('VERSIONES'!W72=1,'VERSIONES'!S72,"")</f>
      </c>
      <c r="G72" s="40">
        <f>IF('VERSIONES'!W72=1,'VERSIONES'!T72,"")</f>
      </c>
      <c r="H72" s="40">
        <f>IF('VERSIONES'!W72=1,'VERSIONES'!V72,"")</f>
      </c>
      <c r="I72" s="40">
        <f>IF('VERSIONES'!W72=1,'VERSIONES'!U72,"")</f>
      </c>
      <c r="J72" s="39">
        <f>IF(COUNTA('VERSIONES'!C72:N72)&gt;0,'VERSIONES'!O72,"")</f>
      </c>
      <c r="K72" s="39">
        <f>IF(NOT(COUNTA('VERSIONES'!C72:N72)&gt;0),"",IF('VERSIONES'!W72&lt;&gt;1,IF('VERSIONES'!L72="A otra fase","Fase posterior: comparación actual pendiente. Falta un antes acreditado o completar sus datos; no inventamos una bajada.","Pendiente: revisamos el emparejamiento, los datos y las referencias antes de explicar la diferencia."),IF('VERSIONES'!L72="A otra fase",'VERSIONES'!E72&amp;": sale del total actual y pasa a "&amp;IF(LEN(TRIM(IFERROR(IF(COUNTBLANK(INDEX('FASES'!$D$10:$D$39,MATCH('VERSIONES'!B72,'FASES'!$C$10:$C$39,0)))=1,"",INDEX('FASES'!$D$10:$D$39,MATCH('VERSIONES'!B72,'FASES'!$C$10:$C$39,0))),"")&amp;""))&gt;0,IFERROR(IF(COUNTBLANK(INDEX('FASES'!$D$10:$D$39,MATCH('VERSIONES'!B72,'FASES'!$C$10:$C$39,0)))=1,"",INDEX('FASES'!$D$10:$D$39,MATCH('VERSIONES'!B72,'FASES'!$C$10:$C$39,0))),""),"una fase por concretar")&amp;". Variación actual: "&amp;'VERSIONES'!U72&amp;" €. El trabajo posterior se muestra aparte; no es un ahorro."&amp;IF(OR(LEN(TRIM('VERSIONES'!M72&amp;""))=0,TRIM('VERSIONES'!M72)="Por confirmar",TRIM('VERSIONES'!M72)="Pendiente")," Motivo pendiente de documentar."," Motivo registrado: "&amp;'VERSIONES'!M72&amp;"."),'VERSIONES'!E72&amp;": "&amp;IF('VERSIONES'!L72="Alta","alta. ",IF('VERSIONES'!L72="Baja","sale del alcance actual. ",""))&amp;IF('VERSIONES'!U72=0,"El importe no cambia.",IF('VERSIONES'!U72&gt;0,"Sube ","Baja ")&amp;ABS('VERSIONES'!U72)&amp;" €.")&amp;IF('VERSIONES'!L72="Comparable"," Efecto cantidad: "&amp;'VERSIONES'!S72&amp;" €; efecto precio: "&amp;'VERSIONES'!T72&amp;" €.","")&amp;IF(ABS('VERSIONES'!V72)&gt;0," Ajuste de redondeo: "&amp;'VERSIONES'!V72&amp;" €.","")&amp;IF(OR(LEN(TRIM('VERSIONES'!M72&amp;""))=0,TRIM('VERSIONES'!M72)="Por confirmar",TRIM('VERSIONES'!M72)="Pendiente")," Motivo pendiente de documentar."," Motivo registrado: "&amp;'VERSIONES'!M72&amp;"."))))</f>
      </c>
      <c r="L72" s="41">
        <f>IF(ISNUMBER('VERSIONES'!X72),'VERSIONES'!X72,"")</f>
      </c>
    </row>
    <row r="73" ht="112" customHeight="1">
      <c r="B73" s="38">
        <f>IF(COUNTA('VERSIONES'!C73:N73)&gt;0,'VERSIONES'!B73,"")</f>
      </c>
      <c r="C73" s="39">
        <f>IF(AND(COUNTA('VERSIONES'!C73:N73)&gt;0,LEN(TRIM('VERSIONES'!E73&amp;""))&gt;0),'VERSIONES'!E73,"")</f>
      </c>
      <c r="D73" s="40">
        <f>IF('VERSIONES'!W73=1,'VERSIONES'!Q73,"")</f>
      </c>
      <c r="E73" s="40">
        <f>IF('VERSIONES'!W73=1,'VERSIONES'!R73,"")</f>
      </c>
      <c r="F73" s="40">
        <f>IF('VERSIONES'!W73=1,'VERSIONES'!S73,"")</f>
      </c>
      <c r="G73" s="40">
        <f>IF('VERSIONES'!W73=1,'VERSIONES'!T73,"")</f>
      </c>
      <c r="H73" s="40">
        <f>IF('VERSIONES'!W73=1,'VERSIONES'!V73,"")</f>
      </c>
      <c r="I73" s="40">
        <f>IF('VERSIONES'!W73=1,'VERSIONES'!U73,"")</f>
      </c>
      <c r="J73" s="39">
        <f>IF(COUNTA('VERSIONES'!C73:N73)&gt;0,'VERSIONES'!O73,"")</f>
      </c>
      <c r="K73" s="39">
        <f>IF(NOT(COUNTA('VERSIONES'!C73:N73)&gt;0),"",IF('VERSIONES'!W73&lt;&gt;1,IF('VERSIONES'!L73="A otra fase","Fase posterior: comparación actual pendiente. Falta un antes acreditado o completar sus datos; no inventamos una bajada.","Pendiente: revisamos el emparejamiento, los datos y las referencias antes de explicar la diferencia."),IF('VERSIONES'!L73="A otra fase",'VERSIONES'!E73&amp;": sale del total actual y pasa a "&amp;IF(LEN(TRIM(IFERROR(IF(COUNTBLANK(INDEX('FASES'!$D$10:$D$39,MATCH('VERSIONES'!B73,'FASES'!$C$10:$C$39,0)))=1,"",INDEX('FASES'!$D$10:$D$39,MATCH('VERSIONES'!B73,'FASES'!$C$10:$C$39,0))),"")&amp;""))&gt;0,IFERROR(IF(COUNTBLANK(INDEX('FASES'!$D$10:$D$39,MATCH('VERSIONES'!B73,'FASES'!$C$10:$C$39,0)))=1,"",INDEX('FASES'!$D$10:$D$39,MATCH('VERSIONES'!B73,'FASES'!$C$10:$C$39,0))),""),"una fase por concretar")&amp;". Variación actual: "&amp;'VERSIONES'!U73&amp;" €. El trabajo posterior se muestra aparte; no es un ahorro."&amp;IF(OR(LEN(TRIM('VERSIONES'!M73&amp;""))=0,TRIM('VERSIONES'!M73)="Por confirmar",TRIM('VERSIONES'!M73)="Pendiente")," Motivo pendiente de documentar."," Motivo registrado: "&amp;'VERSIONES'!M73&amp;"."),'VERSIONES'!E73&amp;": "&amp;IF('VERSIONES'!L73="Alta","alta. ",IF('VERSIONES'!L73="Baja","sale del alcance actual. ",""))&amp;IF('VERSIONES'!U73=0,"El importe no cambia.",IF('VERSIONES'!U73&gt;0,"Sube ","Baja ")&amp;ABS('VERSIONES'!U73)&amp;" €.")&amp;IF('VERSIONES'!L73="Comparable"," Efecto cantidad: "&amp;'VERSIONES'!S73&amp;" €; efecto precio: "&amp;'VERSIONES'!T73&amp;" €.","")&amp;IF(ABS('VERSIONES'!V73)&gt;0," Ajuste de redondeo: "&amp;'VERSIONES'!V73&amp;" €.","")&amp;IF(OR(LEN(TRIM('VERSIONES'!M73&amp;""))=0,TRIM('VERSIONES'!M73)="Por confirmar",TRIM('VERSIONES'!M73)="Pendiente")," Motivo pendiente de documentar."," Motivo registrado: "&amp;'VERSIONES'!M73&amp;"."))))</f>
      </c>
      <c r="L73" s="41">
        <f>IF(ISNUMBER('VERSIONES'!X73),'VERSIONES'!X73,"")</f>
      </c>
    </row>
    <row r="74" ht="112" customHeight="1">
      <c r="B74" s="38">
        <f>IF(COUNTA('VERSIONES'!C74:N74)&gt;0,'VERSIONES'!B74,"")</f>
      </c>
      <c r="C74" s="39">
        <f>IF(AND(COUNTA('VERSIONES'!C74:N74)&gt;0,LEN(TRIM('VERSIONES'!E74&amp;""))&gt;0),'VERSIONES'!E74,"")</f>
      </c>
      <c r="D74" s="40">
        <f>IF('VERSIONES'!W74=1,'VERSIONES'!Q74,"")</f>
      </c>
      <c r="E74" s="40">
        <f>IF('VERSIONES'!W74=1,'VERSIONES'!R74,"")</f>
      </c>
      <c r="F74" s="40">
        <f>IF('VERSIONES'!W74=1,'VERSIONES'!S74,"")</f>
      </c>
      <c r="G74" s="40">
        <f>IF('VERSIONES'!W74=1,'VERSIONES'!T74,"")</f>
      </c>
      <c r="H74" s="40">
        <f>IF('VERSIONES'!W74=1,'VERSIONES'!V74,"")</f>
      </c>
      <c r="I74" s="40">
        <f>IF('VERSIONES'!W74=1,'VERSIONES'!U74,"")</f>
      </c>
      <c r="J74" s="39">
        <f>IF(COUNTA('VERSIONES'!C74:N74)&gt;0,'VERSIONES'!O74,"")</f>
      </c>
      <c r="K74" s="39">
        <f>IF(NOT(COUNTA('VERSIONES'!C74:N74)&gt;0),"",IF('VERSIONES'!W74&lt;&gt;1,IF('VERSIONES'!L74="A otra fase","Fase posterior: comparación actual pendiente. Falta un antes acreditado o completar sus datos; no inventamos una bajada.","Pendiente: revisamos el emparejamiento, los datos y las referencias antes de explicar la diferencia."),IF('VERSIONES'!L74="A otra fase",'VERSIONES'!E74&amp;": sale del total actual y pasa a "&amp;IF(LEN(TRIM(IFERROR(IF(COUNTBLANK(INDEX('FASES'!$D$10:$D$39,MATCH('VERSIONES'!B74,'FASES'!$C$10:$C$39,0)))=1,"",INDEX('FASES'!$D$10:$D$39,MATCH('VERSIONES'!B74,'FASES'!$C$10:$C$39,0))),"")&amp;""))&gt;0,IFERROR(IF(COUNTBLANK(INDEX('FASES'!$D$10:$D$39,MATCH('VERSIONES'!B74,'FASES'!$C$10:$C$39,0)))=1,"",INDEX('FASES'!$D$10:$D$39,MATCH('VERSIONES'!B74,'FASES'!$C$10:$C$39,0))),""),"una fase por concretar")&amp;". Variación actual: "&amp;'VERSIONES'!U74&amp;" €. El trabajo posterior se muestra aparte; no es un ahorro."&amp;IF(OR(LEN(TRIM('VERSIONES'!M74&amp;""))=0,TRIM('VERSIONES'!M74)="Por confirmar",TRIM('VERSIONES'!M74)="Pendiente")," Motivo pendiente de documentar."," Motivo registrado: "&amp;'VERSIONES'!M74&amp;"."),'VERSIONES'!E74&amp;": "&amp;IF('VERSIONES'!L74="Alta","alta. ",IF('VERSIONES'!L74="Baja","sale del alcance actual. ",""))&amp;IF('VERSIONES'!U74=0,"El importe no cambia.",IF('VERSIONES'!U74&gt;0,"Sube ","Baja ")&amp;ABS('VERSIONES'!U74)&amp;" €.")&amp;IF('VERSIONES'!L74="Comparable"," Efecto cantidad: "&amp;'VERSIONES'!S74&amp;" €; efecto precio: "&amp;'VERSIONES'!T74&amp;" €.","")&amp;IF(ABS('VERSIONES'!V74)&gt;0," Ajuste de redondeo: "&amp;'VERSIONES'!V74&amp;" €.","")&amp;IF(OR(LEN(TRIM('VERSIONES'!M74&amp;""))=0,TRIM('VERSIONES'!M74)="Por confirmar",TRIM('VERSIONES'!M74)="Pendiente")," Motivo pendiente de documentar."," Motivo registrado: "&amp;'VERSIONES'!M74&amp;"."))))</f>
      </c>
      <c r="L74" s="41">
        <f>IF(ISNUMBER('VERSIONES'!X74),'VERSIONES'!X74,"")</f>
      </c>
    </row>
    <row r="75" ht="112" customHeight="1">
      <c r="B75" s="38">
        <f>IF(COUNTA('VERSIONES'!C75:N75)&gt;0,'VERSIONES'!B75,"")</f>
      </c>
      <c r="C75" s="39">
        <f>IF(AND(COUNTA('VERSIONES'!C75:N75)&gt;0,LEN(TRIM('VERSIONES'!E75&amp;""))&gt;0),'VERSIONES'!E75,"")</f>
      </c>
      <c r="D75" s="40">
        <f>IF('VERSIONES'!W75=1,'VERSIONES'!Q75,"")</f>
      </c>
      <c r="E75" s="40">
        <f>IF('VERSIONES'!W75=1,'VERSIONES'!R75,"")</f>
      </c>
      <c r="F75" s="40">
        <f>IF('VERSIONES'!W75=1,'VERSIONES'!S75,"")</f>
      </c>
      <c r="G75" s="40">
        <f>IF('VERSIONES'!W75=1,'VERSIONES'!T75,"")</f>
      </c>
      <c r="H75" s="40">
        <f>IF('VERSIONES'!W75=1,'VERSIONES'!V75,"")</f>
      </c>
      <c r="I75" s="40">
        <f>IF('VERSIONES'!W75=1,'VERSIONES'!U75,"")</f>
      </c>
      <c r="J75" s="39">
        <f>IF(COUNTA('VERSIONES'!C75:N75)&gt;0,'VERSIONES'!O75,"")</f>
      </c>
      <c r="K75" s="39">
        <f>IF(NOT(COUNTA('VERSIONES'!C75:N75)&gt;0),"",IF('VERSIONES'!W75&lt;&gt;1,IF('VERSIONES'!L75="A otra fase","Fase posterior: comparación actual pendiente. Falta un antes acreditado o completar sus datos; no inventamos una bajada.","Pendiente: revisamos el emparejamiento, los datos y las referencias antes de explicar la diferencia."),IF('VERSIONES'!L75="A otra fase",'VERSIONES'!E75&amp;": sale del total actual y pasa a "&amp;IF(LEN(TRIM(IFERROR(IF(COUNTBLANK(INDEX('FASES'!$D$10:$D$39,MATCH('VERSIONES'!B75,'FASES'!$C$10:$C$39,0)))=1,"",INDEX('FASES'!$D$10:$D$39,MATCH('VERSIONES'!B75,'FASES'!$C$10:$C$39,0))),"")&amp;""))&gt;0,IFERROR(IF(COUNTBLANK(INDEX('FASES'!$D$10:$D$39,MATCH('VERSIONES'!B75,'FASES'!$C$10:$C$39,0)))=1,"",INDEX('FASES'!$D$10:$D$39,MATCH('VERSIONES'!B75,'FASES'!$C$10:$C$39,0))),""),"una fase por concretar")&amp;". Variación actual: "&amp;'VERSIONES'!U75&amp;" €. El trabajo posterior se muestra aparte; no es un ahorro."&amp;IF(OR(LEN(TRIM('VERSIONES'!M75&amp;""))=0,TRIM('VERSIONES'!M75)="Por confirmar",TRIM('VERSIONES'!M75)="Pendiente")," Motivo pendiente de documentar."," Motivo registrado: "&amp;'VERSIONES'!M75&amp;"."),'VERSIONES'!E75&amp;": "&amp;IF('VERSIONES'!L75="Alta","alta. ",IF('VERSIONES'!L75="Baja","sale del alcance actual. ",""))&amp;IF('VERSIONES'!U75=0,"El importe no cambia.",IF('VERSIONES'!U75&gt;0,"Sube ","Baja ")&amp;ABS('VERSIONES'!U75)&amp;" €.")&amp;IF('VERSIONES'!L75="Comparable"," Efecto cantidad: "&amp;'VERSIONES'!S75&amp;" €; efecto precio: "&amp;'VERSIONES'!T75&amp;" €.","")&amp;IF(ABS('VERSIONES'!V75)&gt;0," Ajuste de redondeo: "&amp;'VERSIONES'!V75&amp;" €.","")&amp;IF(OR(LEN(TRIM('VERSIONES'!M75&amp;""))=0,TRIM('VERSIONES'!M75)="Por confirmar",TRIM('VERSIONES'!M75)="Pendiente")," Motivo pendiente de documentar."," Motivo registrado: "&amp;'VERSIONES'!M75&amp;"."))))</f>
      </c>
      <c r="L75" s="41">
        <f>IF(ISNUMBER('VERSIONES'!X75),'VERSIONES'!X75,"")</f>
      </c>
    </row>
    <row r="76" ht="112" customHeight="1">
      <c r="B76" s="38">
        <f>IF(COUNTA('VERSIONES'!C76:N76)&gt;0,'VERSIONES'!B76,"")</f>
      </c>
      <c r="C76" s="39">
        <f>IF(AND(COUNTA('VERSIONES'!C76:N76)&gt;0,LEN(TRIM('VERSIONES'!E76&amp;""))&gt;0),'VERSIONES'!E76,"")</f>
      </c>
      <c r="D76" s="40">
        <f>IF('VERSIONES'!W76=1,'VERSIONES'!Q76,"")</f>
      </c>
      <c r="E76" s="40">
        <f>IF('VERSIONES'!W76=1,'VERSIONES'!R76,"")</f>
      </c>
      <c r="F76" s="40">
        <f>IF('VERSIONES'!W76=1,'VERSIONES'!S76,"")</f>
      </c>
      <c r="G76" s="40">
        <f>IF('VERSIONES'!W76=1,'VERSIONES'!T76,"")</f>
      </c>
      <c r="H76" s="40">
        <f>IF('VERSIONES'!W76=1,'VERSIONES'!V76,"")</f>
      </c>
      <c r="I76" s="40">
        <f>IF('VERSIONES'!W76=1,'VERSIONES'!U76,"")</f>
      </c>
      <c r="J76" s="39">
        <f>IF(COUNTA('VERSIONES'!C76:N76)&gt;0,'VERSIONES'!O76,"")</f>
      </c>
      <c r="K76" s="39">
        <f>IF(NOT(COUNTA('VERSIONES'!C76:N76)&gt;0),"",IF('VERSIONES'!W76&lt;&gt;1,IF('VERSIONES'!L76="A otra fase","Fase posterior: comparación actual pendiente. Falta un antes acreditado o completar sus datos; no inventamos una bajada.","Pendiente: revisamos el emparejamiento, los datos y las referencias antes de explicar la diferencia."),IF('VERSIONES'!L76="A otra fase",'VERSIONES'!E76&amp;": sale del total actual y pasa a "&amp;IF(LEN(TRIM(IFERROR(IF(COUNTBLANK(INDEX('FASES'!$D$10:$D$39,MATCH('VERSIONES'!B76,'FASES'!$C$10:$C$39,0)))=1,"",INDEX('FASES'!$D$10:$D$39,MATCH('VERSIONES'!B76,'FASES'!$C$10:$C$39,0))),"")&amp;""))&gt;0,IFERROR(IF(COUNTBLANK(INDEX('FASES'!$D$10:$D$39,MATCH('VERSIONES'!B76,'FASES'!$C$10:$C$39,0)))=1,"",INDEX('FASES'!$D$10:$D$39,MATCH('VERSIONES'!B76,'FASES'!$C$10:$C$39,0))),""),"una fase por concretar")&amp;". Variación actual: "&amp;'VERSIONES'!U76&amp;" €. El trabajo posterior se muestra aparte; no es un ahorro."&amp;IF(OR(LEN(TRIM('VERSIONES'!M76&amp;""))=0,TRIM('VERSIONES'!M76)="Por confirmar",TRIM('VERSIONES'!M76)="Pendiente")," Motivo pendiente de documentar."," Motivo registrado: "&amp;'VERSIONES'!M76&amp;"."),'VERSIONES'!E76&amp;": "&amp;IF('VERSIONES'!L76="Alta","alta. ",IF('VERSIONES'!L76="Baja","sale del alcance actual. ",""))&amp;IF('VERSIONES'!U76=0,"El importe no cambia.",IF('VERSIONES'!U76&gt;0,"Sube ","Baja ")&amp;ABS('VERSIONES'!U76)&amp;" €.")&amp;IF('VERSIONES'!L76="Comparable"," Efecto cantidad: "&amp;'VERSIONES'!S76&amp;" €; efecto precio: "&amp;'VERSIONES'!T76&amp;" €.","")&amp;IF(ABS('VERSIONES'!V76)&gt;0," Ajuste de redondeo: "&amp;'VERSIONES'!V76&amp;" €.","")&amp;IF(OR(LEN(TRIM('VERSIONES'!M76&amp;""))=0,TRIM('VERSIONES'!M76)="Por confirmar",TRIM('VERSIONES'!M76)="Pendiente")," Motivo pendiente de documentar."," Motivo registrado: "&amp;'VERSIONES'!M76&amp;"."))))</f>
      </c>
      <c r="L76" s="41">
        <f>IF(ISNUMBER('VERSIONES'!X76),'VERSIONES'!X76,"")</f>
      </c>
    </row>
    <row r="77" ht="112" customHeight="1">
      <c r="B77" s="38">
        <f>IF(COUNTA('VERSIONES'!C77:N77)&gt;0,'VERSIONES'!B77,"")</f>
      </c>
      <c r="C77" s="39">
        <f>IF(AND(COUNTA('VERSIONES'!C77:N77)&gt;0,LEN(TRIM('VERSIONES'!E77&amp;""))&gt;0),'VERSIONES'!E77,"")</f>
      </c>
      <c r="D77" s="40">
        <f>IF('VERSIONES'!W77=1,'VERSIONES'!Q77,"")</f>
      </c>
      <c r="E77" s="40">
        <f>IF('VERSIONES'!W77=1,'VERSIONES'!R77,"")</f>
      </c>
      <c r="F77" s="40">
        <f>IF('VERSIONES'!W77=1,'VERSIONES'!S77,"")</f>
      </c>
      <c r="G77" s="40">
        <f>IF('VERSIONES'!W77=1,'VERSIONES'!T77,"")</f>
      </c>
      <c r="H77" s="40">
        <f>IF('VERSIONES'!W77=1,'VERSIONES'!V77,"")</f>
      </c>
      <c r="I77" s="40">
        <f>IF('VERSIONES'!W77=1,'VERSIONES'!U77,"")</f>
      </c>
      <c r="J77" s="39">
        <f>IF(COUNTA('VERSIONES'!C77:N77)&gt;0,'VERSIONES'!O77,"")</f>
      </c>
      <c r="K77" s="39">
        <f>IF(NOT(COUNTA('VERSIONES'!C77:N77)&gt;0),"",IF('VERSIONES'!W77&lt;&gt;1,IF('VERSIONES'!L77="A otra fase","Fase posterior: comparación actual pendiente. Falta un antes acreditado o completar sus datos; no inventamos una bajada.","Pendiente: revisamos el emparejamiento, los datos y las referencias antes de explicar la diferencia."),IF('VERSIONES'!L77="A otra fase",'VERSIONES'!E77&amp;": sale del total actual y pasa a "&amp;IF(LEN(TRIM(IFERROR(IF(COUNTBLANK(INDEX('FASES'!$D$10:$D$39,MATCH('VERSIONES'!B77,'FASES'!$C$10:$C$39,0)))=1,"",INDEX('FASES'!$D$10:$D$39,MATCH('VERSIONES'!B77,'FASES'!$C$10:$C$39,0))),"")&amp;""))&gt;0,IFERROR(IF(COUNTBLANK(INDEX('FASES'!$D$10:$D$39,MATCH('VERSIONES'!B77,'FASES'!$C$10:$C$39,0)))=1,"",INDEX('FASES'!$D$10:$D$39,MATCH('VERSIONES'!B77,'FASES'!$C$10:$C$39,0))),""),"una fase por concretar")&amp;". Variación actual: "&amp;'VERSIONES'!U77&amp;" €. El trabajo posterior se muestra aparte; no es un ahorro."&amp;IF(OR(LEN(TRIM('VERSIONES'!M77&amp;""))=0,TRIM('VERSIONES'!M77)="Por confirmar",TRIM('VERSIONES'!M77)="Pendiente")," Motivo pendiente de documentar."," Motivo registrado: "&amp;'VERSIONES'!M77&amp;"."),'VERSIONES'!E77&amp;": "&amp;IF('VERSIONES'!L77="Alta","alta. ",IF('VERSIONES'!L77="Baja","sale del alcance actual. ",""))&amp;IF('VERSIONES'!U77=0,"El importe no cambia.",IF('VERSIONES'!U77&gt;0,"Sube ","Baja ")&amp;ABS('VERSIONES'!U77)&amp;" €.")&amp;IF('VERSIONES'!L77="Comparable"," Efecto cantidad: "&amp;'VERSIONES'!S77&amp;" €; efecto precio: "&amp;'VERSIONES'!T77&amp;" €.","")&amp;IF(ABS('VERSIONES'!V77)&gt;0," Ajuste de redondeo: "&amp;'VERSIONES'!V77&amp;" €.","")&amp;IF(OR(LEN(TRIM('VERSIONES'!M77&amp;""))=0,TRIM('VERSIONES'!M77)="Por confirmar",TRIM('VERSIONES'!M77)="Pendiente")," Motivo pendiente de documentar."," Motivo registrado: "&amp;'VERSIONES'!M77&amp;"."))))</f>
      </c>
      <c r="L77" s="41">
        <f>IF(ISNUMBER('VERSIONES'!X77),'VERSIONES'!X77,"")</f>
      </c>
    </row>
    <row r="78" ht="112" customHeight="1">
      <c r="B78" s="38">
        <f>IF(COUNTA('VERSIONES'!C78:N78)&gt;0,'VERSIONES'!B78,"")</f>
      </c>
      <c r="C78" s="39">
        <f>IF(AND(COUNTA('VERSIONES'!C78:N78)&gt;0,LEN(TRIM('VERSIONES'!E78&amp;""))&gt;0),'VERSIONES'!E78,"")</f>
      </c>
      <c r="D78" s="40">
        <f>IF('VERSIONES'!W78=1,'VERSIONES'!Q78,"")</f>
      </c>
      <c r="E78" s="40">
        <f>IF('VERSIONES'!W78=1,'VERSIONES'!R78,"")</f>
      </c>
      <c r="F78" s="40">
        <f>IF('VERSIONES'!W78=1,'VERSIONES'!S78,"")</f>
      </c>
      <c r="G78" s="40">
        <f>IF('VERSIONES'!W78=1,'VERSIONES'!T78,"")</f>
      </c>
      <c r="H78" s="40">
        <f>IF('VERSIONES'!W78=1,'VERSIONES'!V78,"")</f>
      </c>
      <c r="I78" s="40">
        <f>IF('VERSIONES'!W78=1,'VERSIONES'!U78,"")</f>
      </c>
      <c r="J78" s="39">
        <f>IF(COUNTA('VERSIONES'!C78:N78)&gt;0,'VERSIONES'!O78,"")</f>
      </c>
      <c r="K78" s="39">
        <f>IF(NOT(COUNTA('VERSIONES'!C78:N78)&gt;0),"",IF('VERSIONES'!W78&lt;&gt;1,IF('VERSIONES'!L78="A otra fase","Fase posterior: comparación actual pendiente. Falta un antes acreditado o completar sus datos; no inventamos una bajada.","Pendiente: revisamos el emparejamiento, los datos y las referencias antes de explicar la diferencia."),IF('VERSIONES'!L78="A otra fase",'VERSIONES'!E78&amp;": sale del total actual y pasa a "&amp;IF(LEN(TRIM(IFERROR(IF(COUNTBLANK(INDEX('FASES'!$D$10:$D$39,MATCH('VERSIONES'!B78,'FASES'!$C$10:$C$39,0)))=1,"",INDEX('FASES'!$D$10:$D$39,MATCH('VERSIONES'!B78,'FASES'!$C$10:$C$39,0))),"")&amp;""))&gt;0,IFERROR(IF(COUNTBLANK(INDEX('FASES'!$D$10:$D$39,MATCH('VERSIONES'!B78,'FASES'!$C$10:$C$39,0)))=1,"",INDEX('FASES'!$D$10:$D$39,MATCH('VERSIONES'!B78,'FASES'!$C$10:$C$39,0))),""),"una fase por concretar")&amp;". Variación actual: "&amp;'VERSIONES'!U78&amp;" €. El trabajo posterior se muestra aparte; no es un ahorro."&amp;IF(OR(LEN(TRIM('VERSIONES'!M78&amp;""))=0,TRIM('VERSIONES'!M78)="Por confirmar",TRIM('VERSIONES'!M78)="Pendiente")," Motivo pendiente de documentar."," Motivo registrado: "&amp;'VERSIONES'!M78&amp;"."),'VERSIONES'!E78&amp;": "&amp;IF('VERSIONES'!L78="Alta","alta. ",IF('VERSIONES'!L78="Baja","sale del alcance actual. ",""))&amp;IF('VERSIONES'!U78=0,"El importe no cambia.",IF('VERSIONES'!U78&gt;0,"Sube ","Baja ")&amp;ABS('VERSIONES'!U78)&amp;" €.")&amp;IF('VERSIONES'!L78="Comparable"," Efecto cantidad: "&amp;'VERSIONES'!S78&amp;" €; efecto precio: "&amp;'VERSIONES'!T78&amp;" €.","")&amp;IF(ABS('VERSIONES'!V78)&gt;0," Ajuste de redondeo: "&amp;'VERSIONES'!V78&amp;" €.","")&amp;IF(OR(LEN(TRIM('VERSIONES'!M78&amp;""))=0,TRIM('VERSIONES'!M78)="Por confirmar",TRIM('VERSIONES'!M78)="Pendiente")," Motivo pendiente de documentar."," Motivo registrado: "&amp;'VERSIONES'!M78&amp;"."))))</f>
      </c>
      <c r="L78" s="41">
        <f>IF(ISNUMBER('VERSIONES'!X78),'VERSIONES'!X78,"")</f>
      </c>
    </row>
    <row r="79" ht="112" customHeight="1">
      <c r="B79" s="38">
        <f>IF(COUNTA('VERSIONES'!C79:N79)&gt;0,'VERSIONES'!B79,"")</f>
      </c>
      <c r="C79" s="39">
        <f>IF(AND(COUNTA('VERSIONES'!C79:N79)&gt;0,LEN(TRIM('VERSIONES'!E79&amp;""))&gt;0),'VERSIONES'!E79,"")</f>
      </c>
      <c r="D79" s="40">
        <f>IF('VERSIONES'!W79=1,'VERSIONES'!Q79,"")</f>
      </c>
      <c r="E79" s="40">
        <f>IF('VERSIONES'!W79=1,'VERSIONES'!R79,"")</f>
      </c>
      <c r="F79" s="40">
        <f>IF('VERSIONES'!W79=1,'VERSIONES'!S79,"")</f>
      </c>
      <c r="G79" s="40">
        <f>IF('VERSIONES'!W79=1,'VERSIONES'!T79,"")</f>
      </c>
      <c r="H79" s="40">
        <f>IF('VERSIONES'!W79=1,'VERSIONES'!V79,"")</f>
      </c>
      <c r="I79" s="40">
        <f>IF('VERSIONES'!W79=1,'VERSIONES'!U79,"")</f>
      </c>
      <c r="J79" s="39">
        <f>IF(COUNTA('VERSIONES'!C79:N79)&gt;0,'VERSIONES'!O79,"")</f>
      </c>
      <c r="K79" s="39">
        <f>IF(NOT(COUNTA('VERSIONES'!C79:N79)&gt;0),"",IF('VERSIONES'!W79&lt;&gt;1,IF('VERSIONES'!L79="A otra fase","Fase posterior: comparación actual pendiente. Falta un antes acreditado o completar sus datos; no inventamos una bajada.","Pendiente: revisamos el emparejamiento, los datos y las referencias antes de explicar la diferencia."),IF('VERSIONES'!L79="A otra fase",'VERSIONES'!E79&amp;": sale del total actual y pasa a "&amp;IF(LEN(TRIM(IFERROR(IF(COUNTBLANK(INDEX('FASES'!$D$10:$D$39,MATCH('VERSIONES'!B79,'FASES'!$C$10:$C$39,0)))=1,"",INDEX('FASES'!$D$10:$D$39,MATCH('VERSIONES'!B79,'FASES'!$C$10:$C$39,0))),"")&amp;""))&gt;0,IFERROR(IF(COUNTBLANK(INDEX('FASES'!$D$10:$D$39,MATCH('VERSIONES'!B79,'FASES'!$C$10:$C$39,0)))=1,"",INDEX('FASES'!$D$10:$D$39,MATCH('VERSIONES'!B79,'FASES'!$C$10:$C$39,0))),""),"una fase por concretar")&amp;". Variación actual: "&amp;'VERSIONES'!U79&amp;" €. El trabajo posterior se muestra aparte; no es un ahorro."&amp;IF(OR(LEN(TRIM('VERSIONES'!M79&amp;""))=0,TRIM('VERSIONES'!M79)="Por confirmar",TRIM('VERSIONES'!M79)="Pendiente")," Motivo pendiente de documentar."," Motivo registrado: "&amp;'VERSIONES'!M79&amp;"."),'VERSIONES'!E79&amp;": "&amp;IF('VERSIONES'!L79="Alta","alta. ",IF('VERSIONES'!L79="Baja","sale del alcance actual. ",""))&amp;IF('VERSIONES'!U79=0,"El importe no cambia.",IF('VERSIONES'!U79&gt;0,"Sube ","Baja ")&amp;ABS('VERSIONES'!U79)&amp;" €.")&amp;IF('VERSIONES'!L79="Comparable"," Efecto cantidad: "&amp;'VERSIONES'!S79&amp;" €; efecto precio: "&amp;'VERSIONES'!T79&amp;" €.","")&amp;IF(ABS('VERSIONES'!V79)&gt;0," Ajuste de redondeo: "&amp;'VERSIONES'!V79&amp;" €.","")&amp;IF(OR(LEN(TRIM('VERSIONES'!M79&amp;""))=0,TRIM('VERSIONES'!M79)="Por confirmar",TRIM('VERSIONES'!M79)="Pendiente")," Motivo pendiente de documentar."," Motivo registrado: "&amp;'VERSIONES'!M79&amp;"."))))</f>
      </c>
      <c r="L79" s="41">
        <f>IF(ISNUMBER('VERSIONES'!X79),'VERSIONES'!X79,"")</f>
      </c>
    </row>
    <row r="80" ht="112" customHeight="1">
      <c r="B80" s="38">
        <f>IF(COUNTA('VERSIONES'!C80:N80)&gt;0,'VERSIONES'!B80,"")</f>
      </c>
      <c r="C80" s="39">
        <f>IF(AND(COUNTA('VERSIONES'!C80:N80)&gt;0,LEN(TRIM('VERSIONES'!E80&amp;""))&gt;0),'VERSIONES'!E80,"")</f>
      </c>
      <c r="D80" s="40">
        <f>IF('VERSIONES'!W80=1,'VERSIONES'!Q80,"")</f>
      </c>
      <c r="E80" s="40">
        <f>IF('VERSIONES'!W80=1,'VERSIONES'!R80,"")</f>
      </c>
      <c r="F80" s="40">
        <f>IF('VERSIONES'!W80=1,'VERSIONES'!S80,"")</f>
      </c>
      <c r="G80" s="40">
        <f>IF('VERSIONES'!W80=1,'VERSIONES'!T80,"")</f>
      </c>
      <c r="H80" s="40">
        <f>IF('VERSIONES'!W80=1,'VERSIONES'!V80,"")</f>
      </c>
      <c r="I80" s="40">
        <f>IF('VERSIONES'!W80=1,'VERSIONES'!U80,"")</f>
      </c>
      <c r="J80" s="39">
        <f>IF(COUNTA('VERSIONES'!C80:N80)&gt;0,'VERSIONES'!O80,"")</f>
      </c>
      <c r="K80" s="39">
        <f>IF(NOT(COUNTA('VERSIONES'!C80:N80)&gt;0),"",IF('VERSIONES'!W80&lt;&gt;1,IF('VERSIONES'!L80="A otra fase","Fase posterior: comparación actual pendiente. Falta un antes acreditado o completar sus datos; no inventamos una bajada.","Pendiente: revisamos el emparejamiento, los datos y las referencias antes de explicar la diferencia."),IF('VERSIONES'!L80="A otra fase",'VERSIONES'!E80&amp;": sale del total actual y pasa a "&amp;IF(LEN(TRIM(IFERROR(IF(COUNTBLANK(INDEX('FASES'!$D$10:$D$39,MATCH('VERSIONES'!B80,'FASES'!$C$10:$C$39,0)))=1,"",INDEX('FASES'!$D$10:$D$39,MATCH('VERSIONES'!B80,'FASES'!$C$10:$C$39,0))),"")&amp;""))&gt;0,IFERROR(IF(COUNTBLANK(INDEX('FASES'!$D$10:$D$39,MATCH('VERSIONES'!B80,'FASES'!$C$10:$C$39,0)))=1,"",INDEX('FASES'!$D$10:$D$39,MATCH('VERSIONES'!B80,'FASES'!$C$10:$C$39,0))),""),"una fase por concretar")&amp;". Variación actual: "&amp;'VERSIONES'!U80&amp;" €. El trabajo posterior se muestra aparte; no es un ahorro."&amp;IF(OR(LEN(TRIM('VERSIONES'!M80&amp;""))=0,TRIM('VERSIONES'!M80)="Por confirmar",TRIM('VERSIONES'!M80)="Pendiente")," Motivo pendiente de documentar."," Motivo registrado: "&amp;'VERSIONES'!M80&amp;"."),'VERSIONES'!E80&amp;": "&amp;IF('VERSIONES'!L80="Alta","alta. ",IF('VERSIONES'!L80="Baja","sale del alcance actual. ",""))&amp;IF('VERSIONES'!U80=0,"El importe no cambia.",IF('VERSIONES'!U80&gt;0,"Sube ","Baja ")&amp;ABS('VERSIONES'!U80)&amp;" €.")&amp;IF('VERSIONES'!L80="Comparable"," Efecto cantidad: "&amp;'VERSIONES'!S80&amp;" €; efecto precio: "&amp;'VERSIONES'!T80&amp;" €.","")&amp;IF(ABS('VERSIONES'!V80)&gt;0," Ajuste de redondeo: "&amp;'VERSIONES'!V80&amp;" €.","")&amp;IF(OR(LEN(TRIM('VERSIONES'!M80&amp;""))=0,TRIM('VERSIONES'!M80)="Por confirmar",TRIM('VERSIONES'!M80)="Pendiente")," Motivo pendiente de documentar."," Motivo registrado: "&amp;'VERSIONES'!M80&amp;"."))))</f>
      </c>
      <c r="L80" s="41">
        <f>IF(ISNUMBER('VERSIONES'!X80),'VERSIONES'!X80,"")</f>
      </c>
    </row>
    <row r="81" ht="112" customHeight="1">
      <c r="B81" s="38">
        <f>IF(COUNTA('VERSIONES'!C81:N81)&gt;0,'VERSIONES'!B81,"")</f>
      </c>
      <c r="C81" s="39">
        <f>IF(AND(COUNTA('VERSIONES'!C81:N81)&gt;0,LEN(TRIM('VERSIONES'!E81&amp;""))&gt;0),'VERSIONES'!E81,"")</f>
      </c>
      <c r="D81" s="40">
        <f>IF('VERSIONES'!W81=1,'VERSIONES'!Q81,"")</f>
      </c>
      <c r="E81" s="40">
        <f>IF('VERSIONES'!W81=1,'VERSIONES'!R81,"")</f>
      </c>
      <c r="F81" s="40">
        <f>IF('VERSIONES'!W81=1,'VERSIONES'!S81,"")</f>
      </c>
      <c r="G81" s="40">
        <f>IF('VERSIONES'!W81=1,'VERSIONES'!T81,"")</f>
      </c>
      <c r="H81" s="40">
        <f>IF('VERSIONES'!W81=1,'VERSIONES'!V81,"")</f>
      </c>
      <c r="I81" s="40">
        <f>IF('VERSIONES'!W81=1,'VERSIONES'!U81,"")</f>
      </c>
      <c r="J81" s="39">
        <f>IF(COUNTA('VERSIONES'!C81:N81)&gt;0,'VERSIONES'!O81,"")</f>
      </c>
      <c r="K81" s="39">
        <f>IF(NOT(COUNTA('VERSIONES'!C81:N81)&gt;0),"",IF('VERSIONES'!W81&lt;&gt;1,IF('VERSIONES'!L81="A otra fase","Fase posterior: comparación actual pendiente. Falta un antes acreditado o completar sus datos; no inventamos una bajada.","Pendiente: revisamos el emparejamiento, los datos y las referencias antes de explicar la diferencia."),IF('VERSIONES'!L81="A otra fase",'VERSIONES'!E81&amp;": sale del total actual y pasa a "&amp;IF(LEN(TRIM(IFERROR(IF(COUNTBLANK(INDEX('FASES'!$D$10:$D$39,MATCH('VERSIONES'!B81,'FASES'!$C$10:$C$39,0)))=1,"",INDEX('FASES'!$D$10:$D$39,MATCH('VERSIONES'!B81,'FASES'!$C$10:$C$39,0))),"")&amp;""))&gt;0,IFERROR(IF(COUNTBLANK(INDEX('FASES'!$D$10:$D$39,MATCH('VERSIONES'!B81,'FASES'!$C$10:$C$39,0)))=1,"",INDEX('FASES'!$D$10:$D$39,MATCH('VERSIONES'!B81,'FASES'!$C$10:$C$39,0))),""),"una fase por concretar")&amp;". Variación actual: "&amp;'VERSIONES'!U81&amp;" €. El trabajo posterior se muestra aparte; no es un ahorro."&amp;IF(OR(LEN(TRIM('VERSIONES'!M81&amp;""))=0,TRIM('VERSIONES'!M81)="Por confirmar",TRIM('VERSIONES'!M81)="Pendiente")," Motivo pendiente de documentar."," Motivo registrado: "&amp;'VERSIONES'!M81&amp;"."),'VERSIONES'!E81&amp;": "&amp;IF('VERSIONES'!L81="Alta","alta. ",IF('VERSIONES'!L81="Baja","sale del alcance actual. ",""))&amp;IF('VERSIONES'!U81=0,"El importe no cambia.",IF('VERSIONES'!U81&gt;0,"Sube ","Baja ")&amp;ABS('VERSIONES'!U81)&amp;" €.")&amp;IF('VERSIONES'!L81="Comparable"," Efecto cantidad: "&amp;'VERSIONES'!S81&amp;" €; efecto precio: "&amp;'VERSIONES'!T81&amp;" €.","")&amp;IF(ABS('VERSIONES'!V81)&gt;0," Ajuste de redondeo: "&amp;'VERSIONES'!V81&amp;" €.","")&amp;IF(OR(LEN(TRIM('VERSIONES'!M81&amp;""))=0,TRIM('VERSIONES'!M81)="Por confirmar",TRIM('VERSIONES'!M81)="Pendiente")," Motivo pendiente de documentar."," Motivo registrado: "&amp;'VERSIONES'!M81&amp;"."))))</f>
      </c>
      <c r="L81" s="41">
        <f>IF(ISNUMBER('VERSIONES'!X81),'VERSIONES'!X81,"")</f>
      </c>
    </row>
    <row r="82" ht="112" customHeight="1">
      <c r="B82" s="38">
        <f>IF(COUNTA('VERSIONES'!C82:N82)&gt;0,'VERSIONES'!B82,"")</f>
      </c>
      <c r="C82" s="39">
        <f>IF(AND(COUNTA('VERSIONES'!C82:N82)&gt;0,LEN(TRIM('VERSIONES'!E82&amp;""))&gt;0),'VERSIONES'!E82,"")</f>
      </c>
      <c r="D82" s="40">
        <f>IF('VERSIONES'!W82=1,'VERSIONES'!Q82,"")</f>
      </c>
      <c r="E82" s="40">
        <f>IF('VERSIONES'!W82=1,'VERSIONES'!R82,"")</f>
      </c>
      <c r="F82" s="40">
        <f>IF('VERSIONES'!W82=1,'VERSIONES'!S82,"")</f>
      </c>
      <c r="G82" s="40">
        <f>IF('VERSIONES'!W82=1,'VERSIONES'!T82,"")</f>
      </c>
      <c r="H82" s="40">
        <f>IF('VERSIONES'!W82=1,'VERSIONES'!V82,"")</f>
      </c>
      <c r="I82" s="40">
        <f>IF('VERSIONES'!W82=1,'VERSIONES'!U82,"")</f>
      </c>
      <c r="J82" s="39">
        <f>IF(COUNTA('VERSIONES'!C82:N82)&gt;0,'VERSIONES'!O82,"")</f>
      </c>
      <c r="K82" s="39">
        <f>IF(NOT(COUNTA('VERSIONES'!C82:N82)&gt;0),"",IF('VERSIONES'!W82&lt;&gt;1,IF('VERSIONES'!L82="A otra fase","Fase posterior: comparación actual pendiente. Falta un antes acreditado o completar sus datos; no inventamos una bajada.","Pendiente: revisamos el emparejamiento, los datos y las referencias antes de explicar la diferencia."),IF('VERSIONES'!L82="A otra fase",'VERSIONES'!E82&amp;": sale del total actual y pasa a "&amp;IF(LEN(TRIM(IFERROR(IF(COUNTBLANK(INDEX('FASES'!$D$10:$D$39,MATCH('VERSIONES'!B82,'FASES'!$C$10:$C$39,0)))=1,"",INDEX('FASES'!$D$10:$D$39,MATCH('VERSIONES'!B82,'FASES'!$C$10:$C$39,0))),"")&amp;""))&gt;0,IFERROR(IF(COUNTBLANK(INDEX('FASES'!$D$10:$D$39,MATCH('VERSIONES'!B82,'FASES'!$C$10:$C$39,0)))=1,"",INDEX('FASES'!$D$10:$D$39,MATCH('VERSIONES'!B82,'FASES'!$C$10:$C$39,0))),""),"una fase por concretar")&amp;". Variación actual: "&amp;'VERSIONES'!U82&amp;" €. El trabajo posterior se muestra aparte; no es un ahorro."&amp;IF(OR(LEN(TRIM('VERSIONES'!M82&amp;""))=0,TRIM('VERSIONES'!M82)="Por confirmar",TRIM('VERSIONES'!M82)="Pendiente")," Motivo pendiente de documentar."," Motivo registrado: "&amp;'VERSIONES'!M82&amp;"."),'VERSIONES'!E82&amp;": "&amp;IF('VERSIONES'!L82="Alta","alta. ",IF('VERSIONES'!L82="Baja","sale del alcance actual. ",""))&amp;IF('VERSIONES'!U82=0,"El importe no cambia.",IF('VERSIONES'!U82&gt;0,"Sube ","Baja ")&amp;ABS('VERSIONES'!U82)&amp;" €.")&amp;IF('VERSIONES'!L82="Comparable"," Efecto cantidad: "&amp;'VERSIONES'!S82&amp;" €; efecto precio: "&amp;'VERSIONES'!T82&amp;" €.","")&amp;IF(ABS('VERSIONES'!V82)&gt;0," Ajuste de redondeo: "&amp;'VERSIONES'!V82&amp;" €.","")&amp;IF(OR(LEN(TRIM('VERSIONES'!M82&amp;""))=0,TRIM('VERSIONES'!M82)="Por confirmar",TRIM('VERSIONES'!M82)="Pendiente")," Motivo pendiente de documentar."," Motivo registrado: "&amp;'VERSIONES'!M82&amp;"."))))</f>
      </c>
      <c r="L82" s="41">
        <f>IF(ISNUMBER('VERSIONES'!X82),'VERSIONES'!X82,"")</f>
      </c>
    </row>
    <row r="83" ht="112" customHeight="1">
      <c r="B83" s="38">
        <f>IF(COUNTA('VERSIONES'!C83:N83)&gt;0,'VERSIONES'!B83,"")</f>
      </c>
      <c r="C83" s="39">
        <f>IF(AND(COUNTA('VERSIONES'!C83:N83)&gt;0,LEN(TRIM('VERSIONES'!E83&amp;""))&gt;0),'VERSIONES'!E83,"")</f>
      </c>
      <c r="D83" s="40">
        <f>IF('VERSIONES'!W83=1,'VERSIONES'!Q83,"")</f>
      </c>
      <c r="E83" s="40">
        <f>IF('VERSIONES'!W83=1,'VERSIONES'!R83,"")</f>
      </c>
      <c r="F83" s="40">
        <f>IF('VERSIONES'!W83=1,'VERSIONES'!S83,"")</f>
      </c>
      <c r="G83" s="40">
        <f>IF('VERSIONES'!W83=1,'VERSIONES'!T83,"")</f>
      </c>
      <c r="H83" s="40">
        <f>IF('VERSIONES'!W83=1,'VERSIONES'!V83,"")</f>
      </c>
      <c r="I83" s="40">
        <f>IF('VERSIONES'!W83=1,'VERSIONES'!U83,"")</f>
      </c>
      <c r="J83" s="39">
        <f>IF(COUNTA('VERSIONES'!C83:N83)&gt;0,'VERSIONES'!O83,"")</f>
      </c>
      <c r="K83" s="39">
        <f>IF(NOT(COUNTA('VERSIONES'!C83:N83)&gt;0),"",IF('VERSIONES'!W83&lt;&gt;1,IF('VERSIONES'!L83="A otra fase","Fase posterior: comparación actual pendiente. Falta un antes acreditado o completar sus datos; no inventamos una bajada.","Pendiente: revisamos el emparejamiento, los datos y las referencias antes de explicar la diferencia."),IF('VERSIONES'!L83="A otra fase",'VERSIONES'!E83&amp;": sale del total actual y pasa a "&amp;IF(LEN(TRIM(IFERROR(IF(COUNTBLANK(INDEX('FASES'!$D$10:$D$39,MATCH('VERSIONES'!B83,'FASES'!$C$10:$C$39,0)))=1,"",INDEX('FASES'!$D$10:$D$39,MATCH('VERSIONES'!B83,'FASES'!$C$10:$C$39,0))),"")&amp;""))&gt;0,IFERROR(IF(COUNTBLANK(INDEX('FASES'!$D$10:$D$39,MATCH('VERSIONES'!B83,'FASES'!$C$10:$C$39,0)))=1,"",INDEX('FASES'!$D$10:$D$39,MATCH('VERSIONES'!B83,'FASES'!$C$10:$C$39,0))),""),"una fase por concretar")&amp;". Variación actual: "&amp;'VERSIONES'!U83&amp;" €. El trabajo posterior se muestra aparte; no es un ahorro."&amp;IF(OR(LEN(TRIM('VERSIONES'!M83&amp;""))=0,TRIM('VERSIONES'!M83)="Por confirmar",TRIM('VERSIONES'!M83)="Pendiente")," Motivo pendiente de documentar."," Motivo registrado: "&amp;'VERSIONES'!M83&amp;"."),'VERSIONES'!E83&amp;": "&amp;IF('VERSIONES'!L83="Alta","alta. ",IF('VERSIONES'!L83="Baja","sale del alcance actual. ",""))&amp;IF('VERSIONES'!U83=0,"El importe no cambia.",IF('VERSIONES'!U83&gt;0,"Sube ","Baja ")&amp;ABS('VERSIONES'!U83)&amp;" €.")&amp;IF('VERSIONES'!L83="Comparable"," Efecto cantidad: "&amp;'VERSIONES'!S83&amp;" €; efecto precio: "&amp;'VERSIONES'!T83&amp;" €.","")&amp;IF(ABS('VERSIONES'!V83)&gt;0," Ajuste de redondeo: "&amp;'VERSIONES'!V83&amp;" €.","")&amp;IF(OR(LEN(TRIM('VERSIONES'!M83&amp;""))=0,TRIM('VERSIONES'!M83)="Por confirmar",TRIM('VERSIONES'!M83)="Pendiente")," Motivo pendiente de documentar."," Motivo registrado: "&amp;'VERSIONES'!M83&amp;"."))))</f>
      </c>
      <c r="L83" s="41">
        <f>IF(ISNUMBER('VERSIONES'!X83),'VERSIONES'!X83,"")</f>
      </c>
    </row>
    <row r="84" ht="112" customHeight="1">
      <c r="B84" s="38">
        <f>IF(COUNTA('VERSIONES'!C84:N84)&gt;0,'VERSIONES'!B84,"")</f>
      </c>
      <c r="C84" s="39">
        <f>IF(AND(COUNTA('VERSIONES'!C84:N84)&gt;0,LEN(TRIM('VERSIONES'!E84&amp;""))&gt;0),'VERSIONES'!E84,"")</f>
      </c>
      <c r="D84" s="40">
        <f>IF('VERSIONES'!W84=1,'VERSIONES'!Q84,"")</f>
      </c>
      <c r="E84" s="40">
        <f>IF('VERSIONES'!W84=1,'VERSIONES'!R84,"")</f>
      </c>
      <c r="F84" s="40">
        <f>IF('VERSIONES'!W84=1,'VERSIONES'!S84,"")</f>
      </c>
      <c r="G84" s="40">
        <f>IF('VERSIONES'!W84=1,'VERSIONES'!T84,"")</f>
      </c>
      <c r="H84" s="40">
        <f>IF('VERSIONES'!W84=1,'VERSIONES'!V84,"")</f>
      </c>
      <c r="I84" s="40">
        <f>IF('VERSIONES'!W84=1,'VERSIONES'!U84,"")</f>
      </c>
      <c r="J84" s="39">
        <f>IF(COUNTA('VERSIONES'!C84:N84)&gt;0,'VERSIONES'!O84,"")</f>
      </c>
      <c r="K84" s="39">
        <f>IF(NOT(COUNTA('VERSIONES'!C84:N84)&gt;0),"",IF('VERSIONES'!W84&lt;&gt;1,IF('VERSIONES'!L84="A otra fase","Fase posterior: comparación actual pendiente. Falta un antes acreditado o completar sus datos; no inventamos una bajada.","Pendiente: revisamos el emparejamiento, los datos y las referencias antes de explicar la diferencia."),IF('VERSIONES'!L84="A otra fase",'VERSIONES'!E84&amp;": sale del total actual y pasa a "&amp;IF(LEN(TRIM(IFERROR(IF(COUNTBLANK(INDEX('FASES'!$D$10:$D$39,MATCH('VERSIONES'!B84,'FASES'!$C$10:$C$39,0)))=1,"",INDEX('FASES'!$D$10:$D$39,MATCH('VERSIONES'!B84,'FASES'!$C$10:$C$39,0))),"")&amp;""))&gt;0,IFERROR(IF(COUNTBLANK(INDEX('FASES'!$D$10:$D$39,MATCH('VERSIONES'!B84,'FASES'!$C$10:$C$39,0)))=1,"",INDEX('FASES'!$D$10:$D$39,MATCH('VERSIONES'!B84,'FASES'!$C$10:$C$39,0))),""),"una fase por concretar")&amp;". Variación actual: "&amp;'VERSIONES'!U84&amp;" €. El trabajo posterior se muestra aparte; no es un ahorro."&amp;IF(OR(LEN(TRIM('VERSIONES'!M84&amp;""))=0,TRIM('VERSIONES'!M84)="Por confirmar",TRIM('VERSIONES'!M84)="Pendiente")," Motivo pendiente de documentar."," Motivo registrado: "&amp;'VERSIONES'!M84&amp;"."),'VERSIONES'!E84&amp;": "&amp;IF('VERSIONES'!L84="Alta","alta. ",IF('VERSIONES'!L84="Baja","sale del alcance actual. ",""))&amp;IF('VERSIONES'!U84=0,"El importe no cambia.",IF('VERSIONES'!U84&gt;0,"Sube ","Baja ")&amp;ABS('VERSIONES'!U84)&amp;" €.")&amp;IF('VERSIONES'!L84="Comparable"," Efecto cantidad: "&amp;'VERSIONES'!S84&amp;" €; efecto precio: "&amp;'VERSIONES'!T84&amp;" €.","")&amp;IF(ABS('VERSIONES'!V84)&gt;0," Ajuste de redondeo: "&amp;'VERSIONES'!V84&amp;" €.","")&amp;IF(OR(LEN(TRIM('VERSIONES'!M84&amp;""))=0,TRIM('VERSIONES'!M84)="Por confirmar",TRIM('VERSIONES'!M84)="Pendiente")," Motivo pendiente de documentar."," Motivo registrado: "&amp;'VERSIONES'!M84&amp;"."))))</f>
      </c>
      <c r="L84" s="41">
        <f>IF(ISNUMBER('VERSIONES'!X84),'VERSIONES'!X84,"")</f>
      </c>
    </row>
    <row r="85" ht="112" customHeight="1">
      <c r="B85" s="38">
        <f>IF(COUNTA('VERSIONES'!C85:N85)&gt;0,'VERSIONES'!B85,"")</f>
      </c>
      <c r="C85" s="39">
        <f>IF(AND(COUNTA('VERSIONES'!C85:N85)&gt;0,LEN(TRIM('VERSIONES'!E85&amp;""))&gt;0),'VERSIONES'!E85,"")</f>
      </c>
      <c r="D85" s="40">
        <f>IF('VERSIONES'!W85=1,'VERSIONES'!Q85,"")</f>
      </c>
      <c r="E85" s="40">
        <f>IF('VERSIONES'!W85=1,'VERSIONES'!R85,"")</f>
      </c>
      <c r="F85" s="40">
        <f>IF('VERSIONES'!W85=1,'VERSIONES'!S85,"")</f>
      </c>
      <c r="G85" s="40">
        <f>IF('VERSIONES'!W85=1,'VERSIONES'!T85,"")</f>
      </c>
      <c r="H85" s="40">
        <f>IF('VERSIONES'!W85=1,'VERSIONES'!V85,"")</f>
      </c>
      <c r="I85" s="40">
        <f>IF('VERSIONES'!W85=1,'VERSIONES'!U85,"")</f>
      </c>
      <c r="J85" s="39">
        <f>IF(COUNTA('VERSIONES'!C85:N85)&gt;0,'VERSIONES'!O85,"")</f>
      </c>
      <c r="K85" s="39">
        <f>IF(NOT(COUNTA('VERSIONES'!C85:N85)&gt;0),"",IF('VERSIONES'!W85&lt;&gt;1,IF('VERSIONES'!L85="A otra fase","Fase posterior: comparación actual pendiente. Falta un antes acreditado o completar sus datos; no inventamos una bajada.","Pendiente: revisamos el emparejamiento, los datos y las referencias antes de explicar la diferencia."),IF('VERSIONES'!L85="A otra fase",'VERSIONES'!E85&amp;": sale del total actual y pasa a "&amp;IF(LEN(TRIM(IFERROR(IF(COUNTBLANK(INDEX('FASES'!$D$10:$D$39,MATCH('VERSIONES'!B85,'FASES'!$C$10:$C$39,0)))=1,"",INDEX('FASES'!$D$10:$D$39,MATCH('VERSIONES'!B85,'FASES'!$C$10:$C$39,0))),"")&amp;""))&gt;0,IFERROR(IF(COUNTBLANK(INDEX('FASES'!$D$10:$D$39,MATCH('VERSIONES'!B85,'FASES'!$C$10:$C$39,0)))=1,"",INDEX('FASES'!$D$10:$D$39,MATCH('VERSIONES'!B85,'FASES'!$C$10:$C$39,0))),""),"una fase por concretar")&amp;". Variación actual: "&amp;'VERSIONES'!U85&amp;" €. El trabajo posterior se muestra aparte; no es un ahorro."&amp;IF(OR(LEN(TRIM('VERSIONES'!M85&amp;""))=0,TRIM('VERSIONES'!M85)="Por confirmar",TRIM('VERSIONES'!M85)="Pendiente")," Motivo pendiente de documentar."," Motivo registrado: "&amp;'VERSIONES'!M85&amp;"."),'VERSIONES'!E85&amp;": "&amp;IF('VERSIONES'!L85="Alta","alta. ",IF('VERSIONES'!L85="Baja","sale del alcance actual. ",""))&amp;IF('VERSIONES'!U85=0,"El importe no cambia.",IF('VERSIONES'!U85&gt;0,"Sube ","Baja ")&amp;ABS('VERSIONES'!U85)&amp;" €.")&amp;IF('VERSIONES'!L85="Comparable"," Efecto cantidad: "&amp;'VERSIONES'!S85&amp;" €; efecto precio: "&amp;'VERSIONES'!T85&amp;" €.","")&amp;IF(ABS('VERSIONES'!V85)&gt;0," Ajuste de redondeo: "&amp;'VERSIONES'!V85&amp;" €.","")&amp;IF(OR(LEN(TRIM('VERSIONES'!M85&amp;""))=0,TRIM('VERSIONES'!M85)="Por confirmar",TRIM('VERSIONES'!M85)="Pendiente")," Motivo pendiente de documentar."," Motivo registrado: "&amp;'VERSIONES'!M85&amp;"."))))</f>
      </c>
      <c r="L85" s="41">
        <f>IF(ISNUMBER('VERSIONES'!X85),'VERSIONES'!X85,"")</f>
      </c>
    </row>
    <row r="86" ht="112" customHeight="1">
      <c r="B86" s="38">
        <f>IF(COUNTA('VERSIONES'!C86:N86)&gt;0,'VERSIONES'!B86,"")</f>
      </c>
      <c r="C86" s="39">
        <f>IF(AND(COUNTA('VERSIONES'!C86:N86)&gt;0,LEN(TRIM('VERSIONES'!E86&amp;""))&gt;0),'VERSIONES'!E86,"")</f>
      </c>
      <c r="D86" s="40">
        <f>IF('VERSIONES'!W86=1,'VERSIONES'!Q86,"")</f>
      </c>
      <c r="E86" s="40">
        <f>IF('VERSIONES'!W86=1,'VERSIONES'!R86,"")</f>
      </c>
      <c r="F86" s="40">
        <f>IF('VERSIONES'!W86=1,'VERSIONES'!S86,"")</f>
      </c>
      <c r="G86" s="40">
        <f>IF('VERSIONES'!W86=1,'VERSIONES'!T86,"")</f>
      </c>
      <c r="H86" s="40">
        <f>IF('VERSIONES'!W86=1,'VERSIONES'!V86,"")</f>
      </c>
      <c r="I86" s="40">
        <f>IF('VERSIONES'!W86=1,'VERSIONES'!U86,"")</f>
      </c>
      <c r="J86" s="39">
        <f>IF(COUNTA('VERSIONES'!C86:N86)&gt;0,'VERSIONES'!O86,"")</f>
      </c>
      <c r="K86" s="39">
        <f>IF(NOT(COUNTA('VERSIONES'!C86:N86)&gt;0),"",IF('VERSIONES'!W86&lt;&gt;1,IF('VERSIONES'!L86="A otra fase","Fase posterior: comparación actual pendiente. Falta un antes acreditado o completar sus datos; no inventamos una bajada.","Pendiente: revisamos el emparejamiento, los datos y las referencias antes de explicar la diferencia."),IF('VERSIONES'!L86="A otra fase",'VERSIONES'!E86&amp;": sale del total actual y pasa a "&amp;IF(LEN(TRIM(IFERROR(IF(COUNTBLANK(INDEX('FASES'!$D$10:$D$39,MATCH('VERSIONES'!B86,'FASES'!$C$10:$C$39,0)))=1,"",INDEX('FASES'!$D$10:$D$39,MATCH('VERSIONES'!B86,'FASES'!$C$10:$C$39,0))),"")&amp;""))&gt;0,IFERROR(IF(COUNTBLANK(INDEX('FASES'!$D$10:$D$39,MATCH('VERSIONES'!B86,'FASES'!$C$10:$C$39,0)))=1,"",INDEX('FASES'!$D$10:$D$39,MATCH('VERSIONES'!B86,'FASES'!$C$10:$C$39,0))),""),"una fase por concretar")&amp;". Variación actual: "&amp;'VERSIONES'!U86&amp;" €. El trabajo posterior se muestra aparte; no es un ahorro."&amp;IF(OR(LEN(TRIM('VERSIONES'!M86&amp;""))=0,TRIM('VERSIONES'!M86)="Por confirmar",TRIM('VERSIONES'!M86)="Pendiente")," Motivo pendiente de documentar."," Motivo registrado: "&amp;'VERSIONES'!M86&amp;"."),'VERSIONES'!E86&amp;": "&amp;IF('VERSIONES'!L86="Alta","alta. ",IF('VERSIONES'!L86="Baja","sale del alcance actual. ",""))&amp;IF('VERSIONES'!U86=0,"El importe no cambia.",IF('VERSIONES'!U86&gt;0,"Sube ","Baja ")&amp;ABS('VERSIONES'!U86)&amp;" €.")&amp;IF('VERSIONES'!L86="Comparable"," Efecto cantidad: "&amp;'VERSIONES'!S86&amp;" €; efecto precio: "&amp;'VERSIONES'!T86&amp;" €.","")&amp;IF(ABS('VERSIONES'!V86)&gt;0," Ajuste de redondeo: "&amp;'VERSIONES'!V86&amp;" €.","")&amp;IF(OR(LEN(TRIM('VERSIONES'!M86&amp;""))=0,TRIM('VERSIONES'!M86)="Por confirmar",TRIM('VERSIONES'!M86)="Pendiente")," Motivo pendiente de documentar."," Motivo registrado: "&amp;'VERSIONES'!M86&amp;"."))))</f>
      </c>
      <c r="L86" s="41">
        <f>IF(ISNUMBER('VERSIONES'!X86),'VERSIONES'!X86,"")</f>
      </c>
    </row>
    <row r="87" ht="112" customHeight="1">
      <c r="B87" s="38">
        <f>IF(COUNTA('VERSIONES'!C87:N87)&gt;0,'VERSIONES'!B87,"")</f>
      </c>
      <c r="C87" s="39">
        <f>IF(AND(COUNTA('VERSIONES'!C87:N87)&gt;0,LEN(TRIM('VERSIONES'!E87&amp;""))&gt;0),'VERSIONES'!E87,"")</f>
      </c>
      <c r="D87" s="40">
        <f>IF('VERSIONES'!W87=1,'VERSIONES'!Q87,"")</f>
      </c>
      <c r="E87" s="40">
        <f>IF('VERSIONES'!W87=1,'VERSIONES'!R87,"")</f>
      </c>
      <c r="F87" s="40">
        <f>IF('VERSIONES'!W87=1,'VERSIONES'!S87,"")</f>
      </c>
      <c r="G87" s="40">
        <f>IF('VERSIONES'!W87=1,'VERSIONES'!T87,"")</f>
      </c>
      <c r="H87" s="40">
        <f>IF('VERSIONES'!W87=1,'VERSIONES'!V87,"")</f>
      </c>
      <c r="I87" s="40">
        <f>IF('VERSIONES'!W87=1,'VERSIONES'!U87,"")</f>
      </c>
      <c r="J87" s="39">
        <f>IF(COUNTA('VERSIONES'!C87:N87)&gt;0,'VERSIONES'!O87,"")</f>
      </c>
      <c r="K87" s="39">
        <f>IF(NOT(COUNTA('VERSIONES'!C87:N87)&gt;0),"",IF('VERSIONES'!W87&lt;&gt;1,IF('VERSIONES'!L87="A otra fase","Fase posterior: comparación actual pendiente. Falta un antes acreditado o completar sus datos; no inventamos una bajada.","Pendiente: revisamos el emparejamiento, los datos y las referencias antes de explicar la diferencia."),IF('VERSIONES'!L87="A otra fase",'VERSIONES'!E87&amp;": sale del total actual y pasa a "&amp;IF(LEN(TRIM(IFERROR(IF(COUNTBLANK(INDEX('FASES'!$D$10:$D$39,MATCH('VERSIONES'!B87,'FASES'!$C$10:$C$39,0)))=1,"",INDEX('FASES'!$D$10:$D$39,MATCH('VERSIONES'!B87,'FASES'!$C$10:$C$39,0))),"")&amp;""))&gt;0,IFERROR(IF(COUNTBLANK(INDEX('FASES'!$D$10:$D$39,MATCH('VERSIONES'!B87,'FASES'!$C$10:$C$39,0)))=1,"",INDEX('FASES'!$D$10:$D$39,MATCH('VERSIONES'!B87,'FASES'!$C$10:$C$39,0))),""),"una fase por concretar")&amp;". Variación actual: "&amp;'VERSIONES'!U87&amp;" €. El trabajo posterior se muestra aparte; no es un ahorro."&amp;IF(OR(LEN(TRIM('VERSIONES'!M87&amp;""))=0,TRIM('VERSIONES'!M87)="Por confirmar",TRIM('VERSIONES'!M87)="Pendiente")," Motivo pendiente de documentar."," Motivo registrado: "&amp;'VERSIONES'!M87&amp;"."),'VERSIONES'!E87&amp;": "&amp;IF('VERSIONES'!L87="Alta","alta. ",IF('VERSIONES'!L87="Baja","sale del alcance actual. ",""))&amp;IF('VERSIONES'!U87=0,"El importe no cambia.",IF('VERSIONES'!U87&gt;0,"Sube ","Baja ")&amp;ABS('VERSIONES'!U87)&amp;" €.")&amp;IF('VERSIONES'!L87="Comparable"," Efecto cantidad: "&amp;'VERSIONES'!S87&amp;" €; efecto precio: "&amp;'VERSIONES'!T87&amp;" €.","")&amp;IF(ABS('VERSIONES'!V87)&gt;0," Ajuste de redondeo: "&amp;'VERSIONES'!V87&amp;" €.","")&amp;IF(OR(LEN(TRIM('VERSIONES'!M87&amp;""))=0,TRIM('VERSIONES'!M87)="Por confirmar",TRIM('VERSIONES'!M87)="Pendiente")," Motivo pendiente de documentar."," Motivo registrado: "&amp;'VERSIONES'!M87&amp;"."))))</f>
      </c>
      <c r="L87" s="41">
        <f>IF(ISNUMBER('VERSIONES'!X87),'VERSIONES'!X87,"")</f>
      </c>
    </row>
    <row r="88" ht="112" customHeight="1">
      <c r="B88" s="38">
        <f>IF(COUNTA('VERSIONES'!C88:N88)&gt;0,'VERSIONES'!B88,"")</f>
      </c>
      <c r="C88" s="39">
        <f>IF(AND(COUNTA('VERSIONES'!C88:N88)&gt;0,LEN(TRIM('VERSIONES'!E88&amp;""))&gt;0),'VERSIONES'!E88,"")</f>
      </c>
      <c r="D88" s="40">
        <f>IF('VERSIONES'!W88=1,'VERSIONES'!Q88,"")</f>
      </c>
      <c r="E88" s="40">
        <f>IF('VERSIONES'!W88=1,'VERSIONES'!R88,"")</f>
      </c>
      <c r="F88" s="40">
        <f>IF('VERSIONES'!W88=1,'VERSIONES'!S88,"")</f>
      </c>
      <c r="G88" s="40">
        <f>IF('VERSIONES'!W88=1,'VERSIONES'!T88,"")</f>
      </c>
      <c r="H88" s="40">
        <f>IF('VERSIONES'!W88=1,'VERSIONES'!V88,"")</f>
      </c>
      <c r="I88" s="40">
        <f>IF('VERSIONES'!W88=1,'VERSIONES'!U88,"")</f>
      </c>
      <c r="J88" s="39">
        <f>IF(COUNTA('VERSIONES'!C88:N88)&gt;0,'VERSIONES'!O88,"")</f>
      </c>
      <c r="K88" s="39">
        <f>IF(NOT(COUNTA('VERSIONES'!C88:N88)&gt;0),"",IF('VERSIONES'!W88&lt;&gt;1,IF('VERSIONES'!L88="A otra fase","Fase posterior: comparación actual pendiente. Falta un antes acreditado o completar sus datos; no inventamos una bajada.","Pendiente: revisamos el emparejamiento, los datos y las referencias antes de explicar la diferencia."),IF('VERSIONES'!L88="A otra fase",'VERSIONES'!E88&amp;": sale del total actual y pasa a "&amp;IF(LEN(TRIM(IFERROR(IF(COUNTBLANK(INDEX('FASES'!$D$10:$D$39,MATCH('VERSIONES'!B88,'FASES'!$C$10:$C$39,0)))=1,"",INDEX('FASES'!$D$10:$D$39,MATCH('VERSIONES'!B88,'FASES'!$C$10:$C$39,0))),"")&amp;""))&gt;0,IFERROR(IF(COUNTBLANK(INDEX('FASES'!$D$10:$D$39,MATCH('VERSIONES'!B88,'FASES'!$C$10:$C$39,0)))=1,"",INDEX('FASES'!$D$10:$D$39,MATCH('VERSIONES'!B88,'FASES'!$C$10:$C$39,0))),""),"una fase por concretar")&amp;". Variación actual: "&amp;'VERSIONES'!U88&amp;" €. El trabajo posterior se muestra aparte; no es un ahorro."&amp;IF(OR(LEN(TRIM('VERSIONES'!M88&amp;""))=0,TRIM('VERSIONES'!M88)="Por confirmar",TRIM('VERSIONES'!M88)="Pendiente")," Motivo pendiente de documentar."," Motivo registrado: "&amp;'VERSIONES'!M88&amp;"."),'VERSIONES'!E88&amp;": "&amp;IF('VERSIONES'!L88="Alta","alta. ",IF('VERSIONES'!L88="Baja","sale del alcance actual. ",""))&amp;IF('VERSIONES'!U88=0,"El importe no cambia.",IF('VERSIONES'!U88&gt;0,"Sube ","Baja ")&amp;ABS('VERSIONES'!U88)&amp;" €.")&amp;IF('VERSIONES'!L88="Comparable"," Efecto cantidad: "&amp;'VERSIONES'!S88&amp;" €; efecto precio: "&amp;'VERSIONES'!T88&amp;" €.","")&amp;IF(ABS('VERSIONES'!V88)&gt;0," Ajuste de redondeo: "&amp;'VERSIONES'!V88&amp;" €.","")&amp;IF(OR(LEN(TRIM('VERSIONES'!M88&amp;""))=0,TRIM('VERSIONES'!M88)="Por confirmar",TRIM('VERSIONES'!M88)="Pendiente")," Motivo pendiente de documentar."," Motivo registrado: "&amp;'VERSIONES'!M88&amp;"."))))</f>
      </c>
      <c r="L88" s="41">
        <f>IF(ISNUMBER('VERSIONES'!X88),'VERSIONES'!X88,"")</f>
      </c>
    </row>
    <row r="89" ht="112" customHeight="1">
      <c r="B89" s="38">
        <f>IF(COUNTA('VERSIONES'!C89:N89)&gt;0,'VERSIONES'!B89,"")</f>
      </c>
      <c r="C89" s="39">
        <f>IF(AND(COUNTA('VERSIONES'!C89:N89)&gt;0,LEN(TRIM('VERSIONES'!E89&amp;""))&gt;0),'VERSIONES'!E89,"")</f>
      </c>
      <c r="D89" s="40">
        <f>IF('VERSIONES'!W89=1,'VERSIONES'!Q89,"")</f>
      </c>
      <c r="E89" s="40">
        <f>IF('VERSIONES'!W89=1,'VERSIONES'!R89,"")</f>
      </c>
      <c r="F89" s="40">
        <f>IF('VERSIONES'!W89=1,'VERSIONES'!S89,"")</f>
      </c>
      <c r="G89" s="40">
        <f>IF('VERSIONES'!W89=1,'VERSIONES'!T89,"")</f>
      </c>
      <c r="H89" s="40">
        <f>IF('VERSIONES'!W89=1,'VERSIONES'!V89,"")</f>
      </c>
      <c r="I89" s="40">
        <f>IF('VERSIONES'!W89=1,'VERSIONES'!U89,"")</f>
      </c>
      <c r="J89" s="39">
        <f>IF(COUNTA('VERSIONES'!C89:N89)&gt;0,'VERSIONES'!O89,"")</f>
      </c>
      <c r="K89" s="39">
        <f>IF(NOT(COUNTA('VERSIONES'!C89:N89)&gt;0),"",IF('VERSIONES'!W89&lt;&gt;1,IF('VERSIONES'!L89="A otra fase","Fase posterior: comparación actual pendiente. Falta un antes acreditado o completar sus datos; no inventamos una bajada.","Pendiente: revisamos el emparejamiento, los datos y las referencias antes de explicar la diferencia."),IF('VERSIONES'!L89="A otra fase",'VERSIONES'!E89&amp;": sale del total actual y pasa a "&amp;IF(LEN(TRIM(IFERROR(IF(COUNTBLANK(INDEX('FASES'!$D$10:$D$39,MATCH('VERSIONES'!B89,'FASES'!$C$10:$C$39,0)))=1,"",INDEX('FASES'!$D$10:$D$39,MATCH('VERSIONES'!B89,'FASES'!$C$10:$C$39,0))),"")&amp;""))&gt;0,IFERROR(IF(COUNTBLANK(INDEX('FASES'!$D$10:$D$39,MATCH('VERSIONES'!B89,'FASES'!$C$10:$C$39,0)))=1,"",INDEX('FASES'!$D$10:$D$39,MATCH('VERSIONES'!B89,'FASES'!$C$10:$C$39,0))),""),"una fase por concretar")&amp;". Variación actual: "&amp;'VERSIONES'!U89&amp;" €. El trabajo posterior se muestra aparte; no es un ahorro."&amp;IF(OR(LEN(TRIM('VERSIONES'!M89&amp;""))=0,TRIM('VERSIONES'!M89)="Por confirmar",TRIM('VERSIONES'!M89)="Pendiente")," Motivo pendiente de documentar."," Motivo registrado: "&amp;'VERSIONES'!M89&amp;"."),'VERSIONES'!E89&amp;": "&amp;IF('VERSIONES'!L89="Alta","alta. ",IF('VERSIONES'!L89="Baja","sale del alcance actual. ",""))&amp;IF('VERSIONES'!U89=0,"El importe no cambia.",IF('VERSIONES'!U89&gt;0,"Sube ","Baja ")&amp;ABS('VERSIONES'!U89)&amp;" €.")&amp;IF('VERSIONES'!L89="Comparable"," Efecto cantidad: "&amp;'VERSIONES'!S89&amp;" €; efecto precio: "&amp;'VERSIONES'!T89&amp;" €.","")&amp;IF(ABS('VERSIONES'!V89)&gt;0," Ajuste de redondeo: "&amp;'VERSIONES'!V89&amp;" €.","")&amp;IF(OR(LEN(TRIM('VERSIONES'!M89&amp;""))=0,TRIM('VERSIONES'!M89)="Por confirmar",TRIM('VERSIONES'!M89)="Pendiente")," Motivo pendiente de documentar."," Motivo registrado: "&amp;'VERSIONES'!M89&amp;"."))))</f>
      </c>
      <c r="L89" s="41">
        <f>IF(ISNUMBER('VERSIONES'!X89),'VERSIONES'!X89,"")</f>
      </c>
    </row>
    <row r="90" ht="112" customHeight="1">
      <c r="B90" s="38">
        <f>IF(COUNTA('VERSIONES'!C90:N90)&gt;0,'VERSIONES'!B90,"")</f>
      </c>
      <c r="C90" s="39">
        <f>IF(AND(COUNTA('VERSIONES'!C90:N90)&gt;0,LEN(TRIM('VERSIONES'!E90&amp;""))&gt;0),'VERSIONES'!E90,"")</f>
      </c>
      <c r="D90" s="40">
        <f>IF('VERSIONES'!W90=1,'VERSIONES'!Q90,"")</f>
      </c>
      <c r="E90" s="40">
        <f>IF('VERSIONES'!W90=1,'VERSIONES'!R90,"")</f>
      </c>
      <c r="F90" s="40">
        <f>IF('VERSIONES'!W90=1,'VERSIONES'!S90,"")</f>
      </c>
      <c r="G90" s="40">
        <f>IF('VERSIONES'!W90=1,'VERSIONES'!T90,"")</f>
      </c>
      <c r="H90" s="40">
        <f>IF('VERSIONES'!W90=1,'VERSIONES'!V90,"")</f>
      </c>
      <c r="I90" s="40">
        <f>IF('VERSIONES'!W90=1,'VERSIONES'!U90,"")</f>
      </c>
      <c r="J90" s="39">
        <f>IF(COUNTA('VERSIONES'!C90:N90)&gt;0,'VERSIONES'!O90,"")</f>
      </c>
      <c r="K90" s="39">
        <f>IF(NOT(COUNTA('VERSIONES'!C90:N90)&gt;0),"",IF('VERSIONES'!W90&lt;&gt;1,IF('VERSIONES'!L90="A otra fase","Fase posterior: comparación actual pendiente. Falta un antes acreditado o completar sus datos; no inventamos una bajada.","Pendiente: revisamos el emparejamiento, los datos y las referencias antes de explicar la diferencia."),IF('VERSIONES'!L90="A otra fase",'VERSIONES'!E90&amp;": sale del total actual y pasa a "&amp;IF(LEN(TRIM(IFERROR(IF(COUNTBLANK(INDEX('FASES'!$D$10:$D$39,MATCH('VERSIONES'!B90,'FASES'!$C$10:$C$39,0)))=1,"",INDEX('FASES'!$D$10:$D$39,MATCH('VERSIONES'!B90,'FASES'!$C$10:$C$39,0))),"")&amp;""))&gt;0,IFERROR(IF(COUNTBLANK(INDEX('FASES'!$D$10:$D$39,MATCH('VERSIONES'!B90,'FASES'!$C$10:$C$39,0)))=1,"",INDEX('FASES'!$D$10:$D$39,MATCH('VERSIONES'!B90,'FASES'!$C$10:$C$39,0))),""),"una fase por concretar")&amp;". Variación actual: "&amp;'VERSIONES'!U90&amp;" €. El trabajo posterior se muestra aparte; no es un ahorro."&amp;IF(OR(LEN(TRIM('VERSIONES'!M90&amp;""))=0,TRIM('VERSIONES'!M90)="Por confirmar",TRIM('VERSIONES'!M90)="Pendiente")," Motivo pendiente de documentar."," Motivo registrado: "&amp;'VERSIONES'!M90&amp;"."),'VERSIONES'!E90&amp;": "&amp;IF('VERSIONES'!L90="Alta","alta. ",IF('VERSIONES'!L90="Baja","sale del alcance actual. ",""))&amp;IF('VERSIONES'!U90=0,"El importe no cambia.",IF('VERSIONES'!U90&gt;0,"Sube ","Baja ")&amp;ABS('VERSIONES'!U90)&amp;" €.")&amp;IF('VERSIONES'!L90="Comparable"," Efecto cantidad: "&amp;'VERSIONES'!S90&amp;" €; efecto precio: "&amp;'VERSIONES'!T90&amp;" €.","")&amp;IF(ABS('VERSIONES'!V90)&gt;0," Ajuste de redondeo: "&amp;'VERSIONES'!V90&amp;" €.","")&amp;IF(OR(LEN(TRIM('VERSIONES'!M90&amp;""))=0,TRIM('VERSIONES'!M90)="Por confirmar",TRIM('VERSIONES'!M90)="Pendiente")," Motivo pendiente de documentar."," Motivo registrado: "&amp;'VERSIONES'!M90&amp;"."))))</f>
      </c>
      <c r="L90" s="41">
        <f>IF(ISNUMBER('VERSIONES'!X90),'VERSIONES'!X90,"")</f>
      </c>
    </row>
    <row r="91" ht="112" customHeight="1">
      <c r="B91" s="38">
        <f>IF(COUNTA('VERSIONES'!C91:N91)&gt;0,'VERSIONES'!B91,"")</f>
      </c>
      <c r="C91" s="39">
        <f>IF(AND(COUNTA('VERSIONES'!C91:N91)&gt;0,LEN(TRIM('VERSIONES'!E91&amp;""))&gt;0),'VERSIONES'!E91,"")</f>
      </c>
      <c r="D91" s="40">
        <f>IF('VERSIONES'!W91=1,'VERSIONES'!Q91,"")</f>
      </c>
      <c r="E91" s="40">
        <f>IF('VERSIONES'!W91=1,'VERSIONES'!R91,"")</f>
      </c>
      <c r="F91" s="40">
        <f>IF('VERSIONES'!W91=1,'VERSIONES'!S91,"")</f>
      </c>
      <c r="G91" s="40">
        <f>IF('VERSIONES'!W91=1,'VERSIONES'!T91,"")</f>
      </c>
      <c r="H91" s="40">
        <f>IF('VERSIONES'!W91=1,'VERSIONES'!V91,"")</f>
      </c>
      <c r="I91" s="40">
        <f>IF('VERSIONES'!W91=1,'VERSIONES'!U91,"")</f>
      </c>
      <c r="J91" s="39">
        <f>IF(COUNTA('VERSIONES'!C91:N91)&gt;0,'VERSIONES'!O91,"")</f>
      </c>
      <c r="K91" s="39">
        <f>IF(NOT(COUNTA('VERSIONES'!C91:N91)&gt;0),"",IF('VERSIONES'!W91&lt;&gt;1,IF('VERSIONES'!L91="A otra fase","Fase posterior: comparación actual pendiente. Falta un antes acreditado o completar sus datos; no inventamos una bajada.","Pendiente: revisamos el emparejamiento, los datos y las referencias antes de explicar la diferencia."),IF('VERSIONES'!L91="A otra fase",'VERSIONES'!E91&amp;": sale del total actual y pasa a "&amp;IF(LEN(TRIM(IFERROR(IF(COUNTBLANK(INDEX('FASES'!$D$10:$D$39,MATCH('VERSIONES'!B91,'FASES'!$C$10:$C$39,0)))=1,"",INDEX('FASES'!$D$10:$D$39,MATCH('VERSIONES'!B91,'FASES'!$C$10:$C$39,0))),"")&amp;""))&gt;0,IFERROR(IF(COUNTBLANK(INDEX('FASES'!$D$10:$D$39,MATCH('VERSIONES'!B91,'FASES'!$C$10:$C$39,0)))=1,"",INDEX('FASES'!$D$10:$D$39,MATCH('VERSIONES'!B91,'FASES'!$C$10:$C$39,0))),""),"una fase por concretar")&amp;". Variación actual: "&amp;'VERSIONES'!U91&amp;" €. El trabajo posterior se muestra aparte; no es un ahorro."&amp;IF(OR(LEN(TRIM('VERSIONES'!M91&amp;""))=0,TRIM('VERSIONES'!M91)="Por confirmar",TRIM('VERSIONES'!M91)="Pendiente")," Motivo pendiente de documentar."," Motivo registrado: "&amp;'VERSIONES'!M91&amp;"."),'VERSIONES'!E91&amp;": "&amp;IF('VERSIONES'!L91="Alta","alta. ",IF('VERSIONES'!L91="Baja","sale del alcance actual. ",""))&amp;IF('VERSIONES'!U91=0,"El importe no cambia.",IF('VERSIONES'!U91&gt;0,"Sube ","Baja ")&amp;ABS('VERSIONES'!U91)&amp;" €.")&amp;IF('VERSIONES'!L91="Comparable"," Efecto cantidad: "&amp;'VERSIONES'!S91&amp;" €; efecto precio: "&amp;'VERSIONES'!T91&amp;" €.","")&amp;IF(ABS('VERSIONES'!V91)&gt;0," Ajuste de redondeo: "&amp;'VERSIONES'!V91&amp;" €.","")&amp;IF(OR(LEN(TRIM('VERSIONES'!M91&amp;""))=0,TRIM('VERSIONES'!M91)="Por confirmar",TRIM('VERSIONES'!M91)="Pendiente")," Motivo pendiente de documentar."," Motivo registrado: "&amp;'VERSIONES'!M91&amp;"."))))</f>
      </c>
      <c r="L91" s="41">
        <f>IF(ISNUMBER('VERSIONES'!X91),'VERSIONES'!X91,"")</f>
      </c>
    </row>
    <row r="92" ht="112" customHeight="1">
      <c r="B92" s="38">
        <f>IF(COUNTA('VERSIONES'!C92:N92)&gt;0,'VERSIONES'!B92,"")</f>
      </c>
      <c r="C92" s="39">
        <f>IF(AND(COUNTA('VERSIONES'!C92:N92)&gt;0,LEN(TRIM('VERSIONES'!E92&amp;""))&gt;0),'VERSIONES'!E92,"")</f>
      </c>
      <c r="D92" s="40">
        <f>IF('VERSIONES'!W92=1,'VERSIONES'!Q92,"")</f>
      </c>
      <c r="E92" s="40">
        <f>IF('VERSIONES'!W92=1,'VERSIONES'!R92,"")</f>
      </c>
      <c r="F92" s="40">
        <f>IF('VERSIONES'!W92=1,'VERSIONES'!S92,"")</f>
      </c>
      <c r="G92" s="40">
        <f>IF('VERSIONES'!W92=1,'VERSIONES'!T92,"")</f>
      </c>
      <c r="H92" s="40">
        <f>IF('VERSIONES'!W92=1,'VERSIONES'!V92,"")</f>
      </c>
      <c r="I92" s="40">
        <f>IF('VERSIONES'!W92=1,'VERSIONES'!U92,"")</f>
      </c>
      <c r="J92" s="39">
        <f>IF(COUNTA('VERSIONES'!C92:N92)&gt;0,'VERSIONES'!O92,"")</f>
      </c>
      <c r="K92" s="39">
        <f>IF(NOT(COUNTA('VERSIONES'!C92:N92)&gt;0),"",IF('VERSIONES'!W92&lt;&gt;1,IF('VERSIONES'!L92="A otra fase","Fase posterior: comparación actual pendiente. Falta un antes acreditado o completar sus datos; no inventamos una bajada.","Pendiente: revisamos el emparejamiento, los datos y las referencias antes de explicar la diferencia."),IF('VERSIONES'!L92="A otra fase",'VERSIONES'!E92&amp;": sale del total actual y pasa a "&amp;IF(LEN(TRIM(IFERROR(IF(COUNTBLANK(INDEX('FASES'!$D$10:$D$39,MATCH('VERSIONES'!B92,'FASES'!$C$10:$C$39,0)))=1,"",INDEX('FASES'!$D$10:$D$39,MATCH('VERSIONES'!B92,'FASES'!$C$10:$C$39,0))),"")&amp;""))&gt;0,IFERROR(IF(COUNTBLANK(INDEX('FASES'!$D$10:$D$39,MATCH('VERSIONES'!B92,'FASES'!$C$10:$C$39,0)))=1,"",INDEX('FASES'!$D$10:$D$39,MATCH('VERSIONES'!B92,'FASES'!$C$10:$C$39,0))),""),"una fase por concretar")&amp;". Variación actual: "&amp;'VERSIONES'!U92&amp;" €. El trabajo posterior se muestra aparte; no es un ahorro."&amp;IF(OR(LEN(TRIM('VERSIONES'!M92&amp;""))=0,TRIM('VERSIONES'!M92)="Por confirmar",TRIM('VERSIONES'!M92)="Pendiente")," Motivo pendiente de documentar."," Motivo registrado: "&amp;'VERSIONES'!M92&amp;"."),'VERSIONES'!E92&amp;": "&amp;IF('VERSIONES'!L92="Alta","alta. ",IF('VERSIONES'!L92="Baja","sale del alcance actual. ",""))&amp;IF('VERSIONES'!U92=0,"El importe no cambia.",IF('VERSIONES'!U92&gt;0,"Sube ","Baja ")&amp;ABS('VERSIONES'!U92)&amp;" €.")&amp;IF('VERSIONES'!L92="Comparable"," Efecto cantidad: "&amp;'VERSIONES'!S92&amp;" €; efecto precio: "&amp;'VERSIONES'!T92&amp;" €.","")&amp;IF(ABS('VERSIONES'!V92)&gt;0," Ajuste de redondeo: "&amp;'VERSIONES'!V92&amp;" €.","")&amp;IF(OR(LEN(TRIM('VERSIONES'!M92&amp;""))=0,TRIM('VERSIONES'!M92)="Por confirmar",TRIM('VERSIONES'!M92)="Pendiente")," Motivo pendiente de documentar."," Motivo registrado: "&amp;'VERSIONES'!M92&amp;"."))))</f>
      </c>
      <c r="L92" s="41">
        <f>IF(ISNUMBER('VERSIONES'!X92),'VERSIONES'!X92,"")</f>
      </c>
    </row>
    <row r="93" ht="112" customHeight="1">
      <c r="B93" s="38">
        <f>IF(COUNTA('VERSIONES'!C93:N93)&gt;0,'VERSIONES'!B93,"")</f>
      </c>
      <c r="C93" s="39">
        <f>IF(AND(COUNTA('VERSIONES'!C93:N93)&gt;0,LEN(TRIM('VERSIONES'!E93&amp;""))&gt;0),'VERSIONES'!E93,"")</f>
      </c>
      <c r="D93" s="40">
        <f>IF('VERSIONES'!W93=1,'VERSIONES'!Q93,"")</f>
      </c>
      <c r="E93" s="40">
        <f>IF('VERSIONES'!W93=1,'VERSIONES'!R93,"")</f>
      </c>
      <c r="F93" s="40">
        <f>IF('VERSIONES'!W93=1,'VERSIONES'!S93,"")</f>
      </c>
      <c r="G93" s="40">
        <f>IF('VERSIONES'!W93=1,'VERSIONES'!T93,"")</f>
      </c>
      <c r="H93" s="40">
        <f>IF('VERSIONES'!W93=1,'VERSIONES'!V93,"")</f>
      </c>
      <c r="I93" s="40">
        <f>IF('VERSIONES'!W93=1,'VERSIONES'!U93,"")</f>
      </c>
      <c r="J93" s="39">
        <f>IF(COUNTA('VERSIONES'!C93:N93)&gt;0,'VERSIONES'!O93,"")</f>
      </c>
      <c r="K93" s="39">
        <f>IF(NOT(COUNTA('VERSIONES'!C93:N93)&gt;0),"",IF('VERSIONES'!W93&lt;&gt;1,IF('VERSIONES'!L93="A otra fase","Fase posterior: comparación actual pendiente. Falta un antes acreditado o completar sus datos; no inventamos una bajada.","Pendiente: revisamos el emparejamiento, los datos y las referencias antes de explicar la diferencia."),IF('VERSIONES'!L93="A otra fase",'VERSIONES'!E93&amp;": sale del total actual y pasa a "&amp;IF(LEN(TRIM(IFERROR(IF(COUNTBLANK(INDEX('FASES'!$D$10:$D$39,MATCH('VERSIONES'!B93,'FASES'!$C$10:$C$39,0)))=1,"",INDEX('FASES'!$D$10:$D$39,MATCH('VERSIONES'!B93,'FASES'!$C$10:$C$39,0))),"")&amp;""))&gt;0,IFERROR(IF(COUNTBLANK(INDEX('FASES'!$D$10:$D$39,MATCH('VERSIONES'!B93,'FASES'!$C$10:$C$39,0)))=1,"",INDEX('FASES'!$D$10:$D$39,MATCH('VERSIONES'!B93,'FASES'!$C$10:$C$39,0))),""),"una fase por concretar")&amp;". Variación actual: "&amp;'VERSIONES'!U93&amp;" €. El trabajo posterior se muestra aparte; no es un ahorro."&amp;IF(OR(LEN(TRIM('VERSIONES'!M93&amp;""))=0,TRIM('VERSIONES'!M93)="Por confirmar",TRIM('VERSIONES'!M93)="Pendiente")," Motivo pendiente de documentar."," Motivo registrado: "&amp;'VERSIONES'!M93&amp;"."),'VERSIONES'!E93&amp;": "&amp;IF('VERSIONES'!L93="Alta","alta. ",IF('VERSIONES'!L93="Baja","sale del alcance actual. ",""))&amp;IF('VERSIONES'!U93=0,"El importe no cambia.",IF('VERSIONES'!U93&gt;0,"Sube ","Baja ")&amp;ABS('VERSIONES'!U93)&amp;" €.")&amp;IF('VERSIONES'!L93="Comparable"," Efecto cantidad: "&amp;'VERSIONES'!S93&amp;" €; efecto precio: "&amp;'VERSIONES'!T93&amp;" €.","")&amp;IF(ABS('VERSIONES'!V93)&gt;0," Ajuste de redondeo: "&amp;'VERSIONES'!V93&amp;" €.","")&amp;IF(OR(LEN(TRIM('VERSIONES'!M93&amp;""))=0,TRIM('VERSIONES'!M93)="Por confirmar",TRIM('VERSIONES'!M93)="Pendiente")," Motivo pendiente de documentar."," Motivo registrado: "&amp;'VERSIONES'!M93&amp;"."))))</f>
      </c>
      <c r="L93" s="41">
        <f>IF(ISNUMBER('VERSIONES'!X93),'VERSIONES'!X93,"")</f>
      </c>
    </row>
    <row r="94" ht="112" customHeight="1">
      <c r="B94" s="38">
        <f>IF(COUNTA('VERSIONES'!C94:N94)&gt;0,'VERSIONES'!B94,"")</f>
      </c>
      <c r="C94" s="39">
        <f>IF(AND(COUNTA('VERSIONES'!C94:N94)&gt;0,LEN(TRIM('VERSIONES'!E94&amp;""))&gt;0),'VERSIONES'!E94,"")</f>
      </c>
      <c r="D94" s="40">
        <f>IF('VERSIONES'!W94=1,'VERSIONES'!Q94,"")</f>
      </c>
      <c r="E94" s="40">
        <f>IF('VERSIONES'!W94=1,'VERSIONES'!R94,"")</f>
      </c>
      <c r="F94" s="40">
        <f>IF('VERSIONES'!W94=1,'VERSIONES'!S94,"")</f>
      </c>
      <c r="G94" s="40">
        <f>IF('VERSIONES'!W94=1,'VERSIONES'!T94,"")</f>
      </c>
      <c r="H94" s="40">
        <f>IF('VERSIONES'!W94=1,'VERSIONES'!V94,"")</f>
      </c>
      <c r="I94" s="40">
        <f>IF('VERSIONES'!W94=1,'VERSIONES'!U94,"")</f>
      </c>
      <c r="J94" s="39">
        <f>IF(COUNTA('VERSIONES'!C94:N94)&gt;0,'VERSIONES'!O94,"")</f>
      </c>
      <c r="K94" s="39">
        <f>IF(NOT(COUNTA('VERSIONES'!C94:N94)&gt;0),"",IF('VERSIONES'!W94&lt;&gt;1,IF('VERSIONES'!L94="A otra fase","Fase posterior: comparación actual pendiente. Falta un antes acreditado o completar sus datos; no inventamos una bajada.","Pendiente: revisamos el emparejamiento, los datos y las referencias antes de explicar la diferencia."),IF('VERSIONES'!L94="A otra fase",'VERSIONES'!E94&amp;": sale del total actual y pasa a "&amp;IF(LEN(TRIM(IFERROR(IF(COUNTBLANK(INDEX('FASES'!$D$10:$D$39,MATCH('VERSIONES'!B94,'FASES'!$C$10:$C$39,0)))=1,"",INDEX('FASES'!$D$10:$D$39,MATCH('VERSIONES'!B94,'FASES'!$C$10:$C$39,0))),"")&amp;""))&gt;0,IFERROR(IF(COUNTBLANK(INDEX('FASES'!$D$10:$D$39,MATCH('VERSIONES'!B94,'FASES'!$C$10:$C$39,0)))=1,"",INDEX('FASES'!$D$10:$D$39,MATCH('VERSIONES'!B94,'FASES'!$C$10:$C$39,0))),""),"una fase por concretar")&amp;". Variación actual: "&amp;'VERSIONES'!U94&amp;" €. El trabajo posterior se muestra aparte; no es un ahorro."&amp;IF(OR(LEN(TRIM('VERSIONES'!M94&amp;""))=0,TRIM('VERSIONES'!M94)="Por confirmar",TRIM('VERSIONES'!M94)="Pendiente")," Motivo pendiente de documentar."," Motivo registrado: "&amp;'VERSIONES'!M94&amp;"."),'VERSIONES'!E94&amp;": "&amp;IF('VERSIONES'!L94="Alta","alta. ",IF('VERSIONES'!L94="Baja","sale del alcance actual. ",""))&amp;IF('VERSIONES'!U94=0,"El importe no cambia.",IF('VERSIONES'!U94&gt;0,"Sube ","Baja ")&amp;ABS('VERSIONES'!U94)&amp;" €.")&amp;IF('VERSIONES'!L94="Comparable"," Efecto cantidad: "&amp;'VERSIONES'!S94&amp;" €; efecto precio: "&amp;'VERSIONES'!T94&amp;" €.","")&amp;IF(ABS('VERSIONES'!V94)&gt;0," Ajuste de redondeo: "&amp;'VERSIONES'!V94&amp;" €.","")&amp;IF(OR(LEN(TRIM('VERSIONES'!M94&amp;""))=0,TRIM('VERSIONES'!M94)="Por confirmar",TRIM('VERSIONES'!M94)="Pendiente")," Motivo pendiente de documentar."," Motivo registrado: "&amp;'VERSIONES'!M94&amp;"."))))</f>
      </c>
      <c r="L94" s="41">
        <f>IF(ISNUMBER('VERSIONES'!X94),'VERSIONES'!X94,"")</f>
      </c>
    </row>
    <row r="95" ht="112" customHeight="1">
      <c r="B95" s="38">
        <f>IF(COUNTA('VERSIONES'!C95:N95)&gt;0,'VERSIONES'!B95,"")</f>
      </c>
      <c r="C95" s="39">
        <f>IF(AND(COUNTA('VERSIONES'!C95:N95)&gt;0,LEN(TRIM('VERSIONES'!E95&amp;""))&gt;0),'VERSIONES'!E95,"")</f>
      </c>
      <c r="D95" s="40">
        <f>IF('VERSIONES'!W95=1,'VERSIONES'!Q95,"")</f>
      </c>
      <c r="E95" s="40">
        <f>IF('VERSIONES'!W95=1,'VERSIONES'!R95,"")</f>
      </c>
      <c r="F95" s="40">
        <f>IF('VERSIONES'!W95=1,'VERSIONES'!S95,"")</f>
      </c>
      <c r="G95" s="40">
        <f>IF('VERSIONES'!W95=1,'VERSIONES'!T95,"")</f>
      </c>
      <c r="H95" s="40">
        <f>IF('VERSIONES'!W95=1,'VERSIONES'!V95,"")</f>
      </c>
      <c r="I95" s="40">
        <f>IF('VERSIONES'!W95=1,'VERSIONES'!U95,"")</f>
      </c>
      <c r="J95" s="39">
        <f>IF(COUNTA('VERSIONES'!C95:N95)&gt;0,'VERSIONES'!O95,"")</f>
      </c>
      <c r="K95" s="39">
        <f>IF(NOT(COUNTA('VERSIONES'!C95:N95)&gt;0),"",IF('VERSIONES'!W95&lt;&gt;1,IF('VERSIONES'!L95="A otra fase","Fase posterior: comparación actual pendiente. Falta un antes acreditado o completar sus datos; no inventamos una bajada.","Pendiente: revisamos el emparejamiento, los datos y las referencias antes de explicar la diferencia."),IF('VERSIONES'!L95="A otra fase",'VERSIONES'!E95&amp;": sale del total actual y pasa a "&amp;IF(LEN(TRIM(IFERROR(IF(COUNTBLANK(INDEX('FASES'!$D$10:$D$39,MATCH('VERSIONES'!B95,'FASES'!$C$10:$C$39,0)))=1,"",INDEX('FASES'!$D$10:$D$39,MATCH('VERSIONES'!B95,'FASES'!$C$10:$C$39,0))),"")&amp;""))&gt;0,IFERROR(IF(COUNTBLANK(INDEX('FASES'!$D$10:$D$39,MATCH('VERSIONES'!B95,'FASES'!$C$10:$C$39,0)))=1,"",INDEX('FASES'!$D$10:$D$39,MATCH('VERSIONES'!B95,'FASES'!$C$10:$C$39,0))),""),"una fase por concretar")&amp;". Variación actual: "&amp;'VERSIONES'!U95&amp;" €. El trabajo posterior se muestra aparte; no es un ahorro."&amp;IF(OR(LEN(TRIM('VERSIONES'!M95&amp;""))=0,TRIM('VERSIONES'!M95)="Por confirmar",TRIM('VERSIONES'!M95)="Pendiente")," Motivo pendiente de documentar."," Motivo registrado: "&amp;'VERSIONES'!M95&amp;"."),'VERSIONES'!E95&amp;": "&amp;IF('VERSIONES'!L95="Alta","alta. ",IF('VERSIONES'!L95="Baja","sale del alcance actual. ",""))&amp;IF('VERSIONES'!U95=0,"El importe no cambia.",IF('VERSIONES'!U95&gt;0,"Sube ","Baja ")&amp;ABS('VERSIONES'!U95)&amp;" €.")&amp;IF('VERSIONES'!L95="Comparable"," Efecto cantidad: "&amp;'VERSIONES'!S95&amp;" €; efecto precio: "&amp;'VERSIONES'!T95&amp;" €.","")&amp;IF(ABS('VERSIONES'!V95)&gt;0," Ajuste de redondeo: "&amp;'VERSIONES'!V95&amp;" €.","")&amp;IF(OR(LEN(TRIM('VERSIONES'!M95&amp;""))=0,TRIM('VERSIONES'!M95)="Por confirmar",TRIM('VERSIONES'!M95)="Pendiente")," Motivo pendiente de documentar."," Motivo registrado: "&amp;'VERSIONES'!M95&amp;"."))))</f>
      </c>
      <c r="L95" s="41">
        <f>IF(ISNUMBER('VERSIONES'!X95),'VERSIONES'!X95,"")</f>
      </c>
    </row>
    <row r="96" ht="112" customHeight="1">
      <c r="B96" s="38">
        <f>IF(COUNTA('VERSIONES'!C96:N96)&gt;0,'VERSIONES'!B96,"")</f>
      </c>
      <c r="C96" s="39">
        <f>IF(AND(COUNTA('VERSIONES'!C96:N96)&gt;0,LEN(TRIM('VERSIONES'!E96&amp;""))&gt;0),'VERSIONES'!E96,"")</f>
      </c>
      <c r="D96" s="40">
        <f>IF('VERSIONES'!W96=1,'VERSIONES'!Q96,"")</f>
      </c>
      <c r="E96" s="40">
        <f>IF('VERSIONES'!W96=1,'VERSIONES'!R96,"")</f>
      </c>
      <c r="F96" s="40">
        <f>IF('VERSIONES'!W96=1,'VERSIONES'!S96,"")</f>
      </c>
      <c r="G96" s="40">
        <f>IF('VERSIONES'!W96=1,'VERSIONES'!T96,"")</f>
      </c>
      <c r="H96" s="40">
        <f>IF('VERSIONES'!W96=1,'VERSIONES'!V96,"")</f>
      </c>
      <c r="I96" s="40">
        <f>IF('VERSIONES'!W96=1,'VERSIONES'!U96,"")</f>
      </c>
      <c r="J96" s="39">
        <f>IF(COUNTA('VERSIONES'!C96:N96)&gt;0,'VERSIONES'!O96,"")</f>
      </c>
      <c r="K96" s="39">
        <f>IF(NOT(COUNTA('VERSIONES'!C96:N96)&gt;0),"",IF('VERSIONES'!W96&lt;&gt;1,IF('VERSIONES'!L96="A otra fase","Fase posterior: comparación actual pendiente. Falta un antes acreditado o completar sus datos; no inventamos una bajada.","Pendiente: revisamos el emparejamiento, los datos y las referencias antes de explicar la diferencia."),IF('VERSIONES'!L96="A otra fase",'VERSIONES'!E96&amp;": sale del total actual y pasa a "&amp;IF(LEN(TRIM(IFERROR(IF(COUNTBLANK(INDEX('FASES'!$D$10:$D$39,MATCH('VERSIONES'!B96,'FASES'!$C$10:$C$39,0)))=1,"",INDEX('FASES'!$D$10:$D$39,MATCH('VERSIONES'!B96,'FASES'!$C$10:$C$39,0))),"")&amp;""))&gt;0,IFERROR(IF(COUNTBLANK(INDEX('FASES'!$D$10:$D$39,MATCH('VERSIONES'!B96,'FASES'!$C$10:$C$39,0)))=1,"",INDEX('FASES'!$D$10:$D$39,MATCH('VERSIONES'!B96,'FASES'!$C$10:$C$39,0))),""),"una fase por concretar")&amp;". Variación actual: "&amp;'VERSIONES'!U96&amp;" €. El trabajo posterior se muestra aparte; no es un ahorro."&amp;IF(OR(LEN(TRIM('VERSIONES'!M96&amp;""))=0,TRIM('VERSIONES'!M96)="Por confirmar",TRIM('VERSIONES'!M96)="Pendiente")," Motivo pendiente de documentar."," Motivo registrado: "&amp;'VERSIONES'!M96&amp;"."),'VERSIONES'!E96&amp;": "&amp;IF('VERSIONES'!L96="Alta","alta. ",IF('VERSIONES'!L96="Baja","sale del alcance actual. ",""))&amp;IF('VERSIONES'!U96=0,"El importe no cambia.",IF('VERSIONES'!U96&gt;0,"Sube ","Baja ")&amp;ABS('VERSIONES'!U96)&amp;" €.")&amp;IF('VERSIONES'!L96="Comparable"," Efecto cantidad: "&amp;'VERSIONES'!S96&amp;" €; efecto precio: "&amp;'VERSIONES'!T96&amp;" €.","")&amp;IF(ABS('VERSIONES'!V96)&gt;0," Ajuste de redondeo: "&amp;'VERSIONES'!V96&amp;" €.","")&amp;IF(OR(LEN(TRIM('VERSIONES'!M96&amp;""))=0,TRIM('VERSIONES'!M96)="Por confirmar",TRIM('VERSIONES'!M96)="Pendiente")," Motivo pendiente de documentar."," Motivo registrado: "&amp;'VERSIONES'!M96&amp;"."))))</f>
      </c>
      <c r="L96" s="41">
        <f>IF(ISNUMBER('VERSIONES'!X96),'VERSIONES'!X96,"")</f>
      </c>
    </row>
    <row r="97" ht="112" customHeight="1">
      <c r="B97" s="38">
        <f>IF(COUNTA('VERSIONES'!C97:N97)&gt;0,'VERSIONES'!B97,"")</f>
      </c>
      <c r="C97" s="39">
        <f>IF(AND(COUNTA('VERSIONES'!C97:N97)&gt;0,LEN(TRIM('VERSIONES'!E97&amp;""))&gt;0),'VERSIONES'!E97,"")</f>
      </c>
      <c r="D97" s="40">
        <f>IF('VERSIONES'!W97=1,'VERSIONES'!Q97,"")</f>
      </c>
      <c r="E97" s="40">
        <f>IF('VERSIONES'!W97=1,'VERSIONES'!R97,"")</f>
      </c>
      <c r="F97" s="40">
        <f>IF('VERSIONES'!W97=1,'VERSIONES'!S97,"")</f>
      </c>
      <c r="G97" s="40">
        <f>IF('VERSIONES'!W97=1,'VERSIONES'!T97,"")</f>
      </c>
      <c r="H97" s="40">
        <f>IF('VERSIONES'!W97=1,'VERSIONES'!V97,"")</f>
      </c>
      <c r="I97" s="40">
        <f>IF('VERSIONES'!W97=1,'VERSIONES'!U97,"")</f>
      </c>
      <c r="J97" s="39">
        <f>IF(COUNTA('VERSIONES'!C97:N97)&gt;0,'VERSIONES'!O97,"")</f>
      </c>
      <c r="K97" s="39">
        <f>IF(NOT(COUNTA('VERSIONES'!C97:N97)&gt;0),"",IF('VERSIONES'!W97&lt;&gt;1,IF('VERSIONES'!L97="A otra fase","Fase posterior: comparación actual pendiente. Falta un antes acreditado o completar sus datos; no inventamos una bajada.","Pendiente: revisamos el emparejamiento, los datos y las referencias antes de explicar la diferencia."),IF('VERSIONES'!L97="A otra fase",'VERSIONES'!E97&amp;": sale del total actual y pasa a "&amp;IF(LEN(TRIM(IFERROR(IF(COUNTBLANK(INDEX('FASES'!$D$10:$D$39,MATCH('VERSIONES'!B97,'FASES'!$C$10:$C$39,0)))=1,"",INDEX('FASES'!$D$10:$D$39,MATCH('VERSIONES'!B97,'FASES'!$C$10:$C$39,0))),"")&amp;""))&gt;0,IFERROR(IF(COUNTBLANK(INDEX('FASES'!$D$10:$D$39,MATCH('VERSIONES'!B97,'FASES'!$C$10:$C$39,0)))=1,"",INDEX('FASES'!$D$10:$D$39,MATCH('VERSIONES'!B97,'FASES'!$C$10:$C$39,0))),""),"una fase por concretar")&amp;". Variación actual: "&amp;'VERSIONES'!U97&amp;" €. El trabajo posterior se muestra aparte; no es un ahorro."&amp;IF(OR(LEN(TRIM('VERSIONES'!M97&amp;""))=0,TRIM('VERSIONES'!M97)="Por confirmar",TRIM('VERSIONES'!M97)="Pendiente")," Motivo pendiente de documentar."," Motivo registrado: "&amp;'VERSIONES'!M97&amp;"."),'VERSIONES'!E97&amp;": "&amp;IF('VERSIONES'!L97="Alta","alta. ",IF('VERSIONES'!L97="Baja","sale del alcance actual. ",""))&amp;IF('VERSIONES'!U97=0,"El importe no cambia.",IF('VERSIONES'!U97&gt;0,"Sube ","Baja ")&amp;ABS('VERSIONES'!U97)&amp;" €.")&amp;IF('VERSIONES'!L97="Comparable"," Efecto cantidad: "&amp;'VERSIONES'!S97&amp;" €; efecto precio: "&amp;'VERSIONES'!T97&amp;" €.","")&amp;IF(ABS('VERSIONES'!V97)&gt;0," Ajuste de redondeo: "&amp;'VERSIONES'!V97&amp;" €.","")&amp;IF(OR(LEN(TRIM('VERSIONES'!M97&amp;""))=0,TRIM('VERSIONES'!M97)="Por confirmar",TRIM('VERSIONES'!M97)="Pendiente")," Motivo pendiente de documentar."," Motivo registrado: "&amp;'VERSIONES'!M97&amp;"."))))</f>
      </c>
      <c r="L97" s="41">
        <f>IF(ISNUMBER('VERSIONES'!X97),'VERSIONES'!X97,"")</f>
      </c>
    </row>
    <row r="98" ht="112" customHeight="1">
      <c r="B98" s="38">
        <f>IF(COUNTA('VERSIONES'!C98:N98)&gt;0,'VERSIONES'!B98,"")</f>
      </c>
      <c r="C98" s="39">
        <f>IF(AND(COUNTA('VERSIONES'!C98:N98)&gt;0,LEN(TRIM('VERSIONES'!E98&amp;""))&gt;0),'VERSIONES'!E98,"")</f>
      </c>
      <c r="D98" s="40">
        <f>IF('VERSIONES'!W98=1,'VERSIONES'!Q98,"")</f>
      </c>
      <c r="E98" s="40">
        <f>IF('VERSIONES'!W98=1,'VERSIONES'!R98,"")</f>
      </c>
      <c r="F98" s="40">
        <f>IF('VERSIONES'!W98=1,'VERSIONES'!S98,"")</f>
      </c>
      <c r="G98" s="40">
        <f>IF('VERSIONES'!W98=1,'VERSIONES'!T98,"")</f>
      </c>
      <c r="H98" s="40">
        <f>IF('VERSIONES'!W98=1,'VERSIONES'!V98,"")</f>
      </c>
      <c r="I98" s="40">
        <f>IF('VERSIONES'!W98=1,'VERSIONES'!U98,"")</f>
      </c>
      <c r="J98" s="39">
        <f>IF(COUNTA('VERSIONES'!C98:N98)&gt;0,'VERSIONES'!O98,"")</f>
      </c>
      <c r="K98" s="39">
        <f>IF(NOT(COUNTA('VERSIONES'!C98:N98)&gt;0),"",IF('VERSIONES'!W98&lt;&gt;1,IF('VERSIONES'!L98="A otra fase","Fase posterior: comparación actual pendiente. Falta un antes acreditado o completar sus datos; no inventamos una bajada.","Pendiente: revisamos el emparejamiento, los datos y las referencias antes de explicar la diferencia."),IF('VERSIONES'!L98="A otra fase",'VERSIONES'!E98&amp;": sale del total actual y pasa a "&amp;IF(LEN(TRIM(IFERROR(IF(COUNTBLANK(INDEX('FASES'!$D$10:$D$39,MATCH('VERSIONES'!B98,'FASES'!$C$10:$C$39,0)))=1,"",INDEX('FASES'!$D$10:$D$39,MATCH('VERSIONES'!B98,'FASES'!$C$10:$C$39,0))),"")&amp;""))&gt;0,IFERROR(IF(COUNTBLANK(INDEX('FASES'!$D$10:$D$39,MATCH('VERSIONES'!B98,'FASES'!$C$10:$C$39,0)))=1,"",INDEX('FASES'!$D$10:$D$39,MATCH('VERSIONES'!B98,'FASES'!$C$10:$C$39,0))),""),"una fase por concretar")&amp;". Variación actual: "&amp;'VERSIONES'!U98&amp;" €. El trabajo posterior se muestra aparte; no es un ahorro."&amp;IF(OR(LEN(TRIM('VERSIONES'!M98&amp;""))=0,TRIM('VERSIONES'!M98)="Por confirmar",TRIM('VERSIONES'!M98)="Pendiente")," Motivo pendiente de documentar."," Motivo registrado: "&amp;'VERSIONES'!M98&amp;"."),'VERSIONES'!E98&amp;": "&amp;IF('VERSIONES'!L98="Alta","alta. ",IF('VERSIONES'!L98="Baja","sale del alcance actual. ",""))&amp;IF('VERSIONES'!U98=0,"El importe no cambia.",IF('VERSIONES'!U98&gt;0,"Sube ","Baja ")&amp;ABS('VERSIONES'!U98)&amp;" €.")&amp;IF('VERSIONES'!L98="Comparable"," Efecto cantidad: "&amp;'VERSIONES'!S98&amp;" €; efecto precio: "&amp;'VERSIONES'!T98&amp;" €.","")&amp;IF(ABS('VERSIONES'!V98)&gt;0," Ajuste de redondeo: "&amp;'VERSIONES'!V98&amp;" €.","")&amp;IF(OR(LEN(TRIM('VERSIONES'!M98&amp;""))=0,TRIM('VERSIONES'!M98)="Por confirmar",TRIM('VERSIONES'!M98)="Pendiente")," Motivo pendiente de documentar."," Motivo registrado: "&amp;'VERSIONES'!M98&amp;"."))))</f>
      </c>
      <c r="L98" s="41">
        <f>IF(ISNUMBER('VERSIONES'!X98),'VERSIONES'!X98,"")</f>
      </c>
    </row>
    <row r="99" ht="112" customHeight="1">
      <c r="B99" s="38">
        <f>IF(COUNTA('VERSIONES'!C99:N99)&gt;0,'VERSIONES'!B99,"")</f>
      </c>
      <c r="C99" s="39">
        <f>IF(AND(COUNTA('VERSIONES'!C99:N99)&gt;0,LEN(TRIM('VERSIONES'!E99&amp;""))&gt;0),'VERSIONES'!E99,"")</f>
      </c>
      <c r="D99" s="40">
        <f>IF('VERSIONES'!W99=1,'VERSIONES'!Q99,"")</f>
      </c>
      <c r="E99" s="40">
        <f>IF('VERSIONES'!W99=1,'VERSIONES'!R99,"")</f>
      </c>
      <c r="F99" s="40">
        <f>IF('VERSIONES'!W99=1,'VERSIONES'!S99,"")</f>
      </c>
      <c r="G99" s="40">
        <f>IF('VERSIONES'!W99=1,'VERSIONES'!T99,"")</f>
      </c>
      <c r="H99" s="40">
        <f>IF('VERSIONES'!W99=1,'VERSIONES'!V99,"")</f>
      </c>
      <c r="I99" s="40">
        <f>IF('VERSIONES'!W99=1,'VERSIONES'!U99,"")</f>
      </c>
      <c r="J99" s="39">
        <f>IF(COUNTA('VERSIONES'!C99:N99)&gt;0,'VERSIONES'!O99,"")</f>
      </c>
      <c r="K99" s="39">
        <f>IF(NOT(COUNTA('VERSIONES'!C99:N99)&gt;0),"",IF('VERSIONES'!W99&lt;&gt;1,IF('VERSIONES'!L99="A otra fase","Fase posterior: comparación actual pendiente. Falta un antes acreditado o completar sus datos; no inventamos una bajada.","Pendiente: revisamos el emparejamiento, los datos y las referencias antes de explicar la diferencia."),IF('VERSIONES'!L99="A otra fase",'VERSIONES'!E99&amp;": sale del total actual y pasa a "&amp;IF(LEN(TRIM(IFERROR(IF(COUNTBLANK(INDEX('FASES'!$D$10:$D$39,MATCH('VERSIONES'!B99,'FASES'!$C$10:$C$39,0)))=1,"",INDEX('FASES'!$D$10:$D$39,MATCH('VERSIONES'!B99,'FASES'!$C$10:$C$39,0))),"")&amp;""))&gt;0,IFERROR(IF(COUNTBLANK(INDEX('FASES'!$D$10:$D$39,MATCH('VERSIONES'!B99,'FASES'!$C$10:$C$39,0)))=1,"",INDEX('FASES'!$D$10:$D$39,MATCH('VERSIONES'!B99,'FASES'!$C$10:$C$39,0))),""),"una fase por concretar")&amp;". Variación actual: "&amp;'VERSIONES'!U99&amp;" €. El trabajo posterior se muestra aparte; no es un ahorro."&amp;IF(OR(LEN(TRIM('VERSIONES'!M99&amp;""))=0,TRIM('VERSIONES'!M99)="Por confirmar",TRIM('VERSIONES'!M99)="Pendiente")," Motivo pendiente de documentar."," Motivo registrado: "&amp;'VERSIONES'!M99&amp;"."),'VERSIONES'!E99&amp;": "&amp;IF('VERSIONES'!L99="Alta","alta. ",IF('VERSIONES'!L99="Baja","sale del alcance actual. ",""))&amp;IF('VERSIONES'!U99=0,"El importe no cambia.",IF('VERSIONES'!U99&gt;0,"Sube ","Baja ")&amp;ABS('VERSIONES'!U99)&amp;" €.")&amp;IF('VERSIONES'!L99="Comparable"," Efecto cantidad: "&amp;'VERSIONES'!S99&amp;" €; efecto precio: "&amp;'VERSIONES'!T99&amp;" €.","")&amp;IF(ABS('VERSIONES'!V99)&gt;0," Ajuste de redondeo: "&amp;'VERSIONES'!V99&amp;" €.","")&amp;IF(OR(LEN(TRIM('VERSIONES'!M99&amp;""))=0,TRIM('VERSIONES'!M99)="Por confirmar",TRIM('VERSIONES'!M99)="Pendiente")," Motivo pendiente de documentar."," Motivo registrado: "&amp;'VERSIONES'!M99&amp;"."))))</f>
      </c>
      <c r="L99" s="41">
        <f>IF(ISNUMBER('VERSIONES'!X99),'VERSIONES'!X99,"")</f>
      </c>
    </row>
    <row r="100" ht="112" customHeight="1">
      <c r="B100" s="38">
        <f>IF(COUNTA('VERSIONES'!C100:N100)&gt;0,'VERSIONES'!B100,"")</f>
      </c>
      <c r="C100" s="39">
        <f>IF(AND(COUNTA('VERSIONES'!C100:N100)&gt;0,LEN(TRIM('VERSIONES'!E100&amp;""))&gt;0),'VERSIONES'!E100,"")</f>
      </c>
      <c r="D100" s="40">
        <f>IF('VERSIONES'!W100=1,'VERSIONES'!Q100,"")</f>
      </c>
      <c r="E100" s="40">
        <f>IF('VERSIONES'!W100=1,'VERSIONES'!R100,"")</f>
      </c>
      <c r="F100" s="40">
        <f>IF('VERSIONES'!W100=1,'VERSIONES'!S100,"")</f>
      </c>
      <c r="G100" s="40">
        <f>IF('VERSIONES'!W100=1,'VERSIONES'!T100,"")</f>
      </c>
      <c r="H100" s="40">
        <f>IF('VERSIONES'!W100=1,'VERSIONES'!V100,"")</f>
      </c>
      <c r="I100" s="40">
        <f>IF('VERSIONES'!W100=1,'VERSIONES'!U100,"")</f>
      </c>
      <c r="J100" s="39">
        <f>IF(COUNTA('VERSIONES'!C100:N100)&gt;0,'VERSIONES'!O100,"")</f>
      </c>
      <c r="K100" s="39">
        <f>IF(NOT(COUNTA('VERSIONES'!C100:N100)&gt;0),"",IF('VERSIONES'!W100&lt;&gt;1,IF('VERSIONES'!L100="A otra fase","Fase posterior: comparación actual pendiente. Falta un antes acreditado o completar sus datos; no inventamos una bajada.","Pendiente: revisamos el emparejamiento, los datos y las referencias antes de explicar la diferencia."),IF('VERSIONES'!L100="A otra fase",'VERSIONES'!E100&amp;": sale del total actual y pasa a "&amp;IF(LEN(TRIM(IFERROR(IF(COUNTBLANK(INDEX('FASES'!$D$10:$D$39,MATCH('VERSIONES'!B100,'FASES'!$C$10:$C$39,0)))=1,"",INDEX('FASES'!$D$10:$D$39,MATCH('VERSIONES'!B100,'FASES'!$C$10:$C$39,0))),"")&amp;""))&gt;0,IFERROR(IF(COUNTBLANK(INDEX('FASES'!$D$10:$D$39,MATCH('VERSIONES'!B100,'FASES'!$C$10:$C$39,0)))=1,"",INDEX('FASES'!$D$10:$D$39,MATCH('VERSIONES'!B100,'FASES'!$C$10:$C$39,0))),""),"una fase por concretar")&amp;". Variación actual: "&amp;'VERSIONES'!U100&amp;" €. El trabajo posterior se muestra aparte; no es un ahorro."&amp;IF(OR(LEN(TRIM('VERSIONES'!M100&amp;""))=0,TRIM('VERSIONES'!M100)="Por confirmar",TRIM('VERSIONES'!M100)="Pendiente")," Motivo pendiente de documentar."," Motivo registrado: "&amp;'VERSIONES'!M100&amp;"."),'VERSIONES'!E100&amp;": "&amp;IF('VERSIONES'!L100="Alta","alta. ",IF('VERSIONES'!L100="Baja","sale del alcance actual. ",""))&amp;IF('VERSIONES'!U100=0,"El importe no cambia.",IF('VERSIONES'!U100&gt;0,"Sube ","Baja ")&amp;ABS('VERSIONES'!U100)&amp;" €.")&amp;IF('VERSIONES'!L100="Comparable"," Efecto cantidad: "&amp;'VERSIONES'!S100&amp;" €; efecto precio: "&amp;'VERSIONES'!T100&amp;" €.","")&amp;IF(ABS('VERSIONES'!V100)&gt;0," Ajuste de redondeo: "&amp;'VERSIONES'!V100&amp;" €.","")&amp;IF(OR(LEN(TRIM('VERSIONES'!M100&amp;""))=0,TRIM('VERSIONES'!M100)="Por confirmar",TRIM('VERSIONES'!M100)="Pendiente")," Motivo pendiente de documentar."," Motivo registrado: "&amp;'VERSIONES'!M100&amp;"."))))</f>
      </c>
      <c r="L100" s="41">
        <f>IF(ISNUMBER('VERSIONES'!X100),'VERSIONES'!X100,"")</f>
      </c>
    </row>
    <row r="101" ht="112" customHeight="1">
      <c r="B101" s="38">
        <f>IF(COUNTA('VERSIONES'!C101:N101)&gt;0,'VERSIONES'!B101,"")</f>
      </c>
      <c r="C101" s="39">
        <f>IF(AND(COUNTA('VERSIONES'!C101:N101)&gt;0,LEN(TRIM('VERSIONES'!E101&amp;""))&gt;0),'VERSIONES'!E101,"")</f>
      </c>
      <c r="D101" s="40">
        <f>IF('VERSIONES'!W101=1,'VERSIONES'!Q101,"")</f>
      </c>
      <c r="E101" s="40">
        <f>IF('VERSIONES'!W101=1,'VERSIONES'!R101,"")</f>
      </c>
      <c r="F101" s="40">
        <f>IF('VERSIONES'!W101=1,'VERSIONES'!S101,"")</f>
      </c>
      <c r="G101" s="40">
        <f>IF('VERSIONES'!W101=1,'VERSIONES'!T101,"")</f>
      </c>
      <c r="H101" s="40">
        <f>IF('VERSIONES'!W101=1,'VERSIONES'!V101,"")</f>
      </c>
      <c r="I101" s="40">
        <f>IF('VERSIONES'!W101=1,'VERSIONES'!U101,"")</f>
      </c>
      <c r="J101" s="39">
        <f>IF(COUNTA('VERSIONES'!C101:N101)&gt;0,'VERSIONES'!O101,"")</f>
      </c>
      <c r="K101" s="39">
        <f>IF(NOT(COUNTA('VERSIONES'!C101:N101)&gt;0),"",IF('VERSIONES'!W101&lt;&gt;1,IF('VERSIONES'!L101="A otra fase","Fase posterior: comparación actual pendiente. Falta un antes acreditado o completar sus datos; no inventamos una bajada.","Pendiente: revisamos el emparejamiento, los datos y las referencias antes de explicar la diferencia."),IF('VERSIONES'!L101="A otra fase",'VERSIONES'!E101&amp;": sale del total actual y pasa a "&amp;IF(LEN(TRIM(IFERROR(IF(COUNTBLANK(INDEX('FASES'!$D$10:$D$39,MATCH('VERSIONES'!B101,'FASES'!$C$10:$C$39,0)))=1,"",INDEX('FASES'!$D$10:$D$39,MATCH('VERSIONES'!B101,'FASES'!$C$10:$C$39,0))),"")&amp;""))&gt;0,IFERROR(IF(COUNTBLANK(INDEX('FASES'!$D$10:$D$39,MATCH('VERSIONES'!B101,'FASES'!$C$10:$C$39,0)))=1,"",INDEX('FASES'!$D$10:$D$39,MATCH('VERSIONES'!B101,'FASES'!$C$10:$C$39,0))),""),"una fase por concretar")&amp;". Variación actual: "&amp;'VERSIONES'!U101&amp;" €. El trabajo posterior se muestra aparte; no es un ahorro."&amp;IF(OR(LEN(TRIM('VERSIONES'!M101&amp;""))=0,TRIM('VERSIONES'!M101)="Por confirmar",TRIM('VERSIONES'!M101)="Pendiente")," Motivo pendiente de documentar."," Motivo registrado: "&amp;'VERSIONES'!M101&amp;"."),'VERSIONES'!E101&amp;": "&amp;IF('VERSIONES'!L101="Alta","alta. ",IF('VERSIONES'!L101="Baja","sale del alcance actual. ",""))&amp;IF('VERSIONES'!U101=0,"El importe no cambia.",IF('VERSIONES'!U101&gt;0,"Sube ","Baja ")&amp;ABS('VERSIONES'!U101)&amp;" €.")&amp;IF('VERSIONES'!L101="Comparable"," Efecto cantidad: "&amp;'VERSIONES'!S101&amp;" €; efecto precio: "&amp;'VERSIONES'!T101&amp;" €.","")&amp;IF(ABS('VERSIONES'!V101)&gt;0," Ajuste de redondeo: "&amp;'VERSIONES'!V101&amp;" €.","")&amp;IF(OR(LEN(TRIM('VERSIONES'!M101&amp;""))=0,TRIM('VERSIONES'!M101)="Por confirmar",TRIM('VERSIONES'!M101)="Pendiente")," Motivo pendiente de documentar."," Motivo registrado: "&amp;'VERSIONES'!M101&amp;"."))))</f>
      </c>
      <c r="L101" s="41">
        <f>IF(ISNUMBER('VERSIONES'!X101),'VERSIONES'!X101,"")</f>
      </c>
    </row>
    <row r="102" ht="112" customHeight="1">
      <c r="B102" s="38">
        <f>IF(COUNTA('VERSIONES'!C102:N102)&gt;0,'VERSIONES'!B102,"")</f>
      </c>
      <c r="C102" s="39">
        <f>IF(AND(COUNTA('VERSIONES'!C102:N102)&gt;0,LEN(TRIM('VERSIONES'!E102&amp;""))&gt;0),'VERSIONES'!E102,"")</f>
      </c>
      <c r="D102" s="40">
        <f>IF('VERSIONES'!W102=1,'VERSIONES'!Q102,"")</f>
      </c>
      <c r="E102" s="40">
        <f>IF('VERSIONES'!W102=1,'VERSIONES'!R102,"")</f>
      </c>
      <c r="F102" s="40">
        <f>IF('VERSIONES'!W102=1,'VERSIONES'!S102,"")</f>
      </c>
      <c r="G102" s="40">
        <f>IF('VERSIONES'!W102=1,'VERSIONES'!T102,"")</f>
      </c>
      <c r="H102" s="40">
        <f>IF('VERSIONES'!W102=1,'VERSIONES'!V102,"")</f>
      </c>
      <c r="I102" s="40">
        <f>IF('VERSIONES'!W102=1,'VERSIONES'!U102,"")</f>
      </c>
      <c r="J102" s="39">
        <f>IF(COUNTA('VERSIONES'!C102:N102)&gt;0,'VERSIONES'!O102,"")</f>
      </c>
      <c r="K102" s="39">
        <f>IF(NOT(COUNTA('VERSIONES'!C102:N102)&gt;0),"",IF('VERSIONES'!W102&lt;&gt;1,IF('VERSIONES'!L102="A otra fase","Fase posterior: comparación actual pendiente. Falta un antes acreditado o completar sus datos; no inventamos una bajada.","Pendiente: revisamos el emparejamiento, los datos y las referencias antes de explicar la diferencia."),IF('VERSIONES'!L102="A otra fase",'VERSIONES'!E102&amp;": sale del total actual y pasa a "&amp;IF(LEN(TRIM(IFERROR(IF(COUNTBLANK(INDEX('FASES'!$D$10:$D$39,MATCH('VERSIONES'!B102,'FASES'!$C$10:$C$39,0)))=1,"",INDEX('FASES'!$D$10:$D$39,MATCH('VERSIONES'!B102,'FASES'!$C$10:$C$39,0))),"")&amp;""))&gt;0,IFERROR(IF(COUNTBLANK(INDEX('FASES'!$D$10:$D$39,MATCH('VERSIONES'!B102,'FASES'!$C$10:$C$39,0)))=1,"",INDEX('FASES'!$D$10:$D$39,MATCH('VERSIONES'!B102,'FASES'!$C$10:$C$39,0))),""),"una fase por concretar")&amp;". Variación actual: "&amp;'VERSIONES'!U102&amp;" €. El trabajo posterior se muestra aparte; no es un ahorro."&amp;IF(OR(LEN(TRIM('VERSIONES'!M102&amp;""))=0,TRIM('VERSIONES'!M102)="Por confirmar",TRIM('VERSIONES'!M102)="Pendiente")," Motivo pendiente de documentar."," Motivo registrado: "&amp;'VERSIONES'!M102&amp;"."),'VERSIONES'!E102&amp;": "&amp;IF('VERSIONES'!L102="Alta","alta. ",IF('VERSIONES'!L102="Baja","sale del alcance actual. ",""))&amp;IF('VERSIONES'!U102=0,"El importe no cambia.",IF('VERSIONES'!U102&gt;0,"Sube ","Baja ")&amp;ABS('VERSIONES'!U102)&amp;" €.")&amp;IF('VERSIONES'!L102="Comparable"," Efecto cantidad: "&amp;'VERSIONES'!S102&amp;" €; efecto precio: "&amp;'VERSIONES'!T102&amp;" €.","")&amp;IF(ABS('VERSIONES'!V102)&gt;0," Ajuste de redondeo: "&amp;'VERSIONES'!V102&amp;" €.","")&amp;IF(OR(LEN(TRIM('VERSIONES'!M102&amp;""))=0,TRIM('VERSIONES'!M102)="Por confirmar",TRIM('VERSIONES'!M102)="Pendiente")," Motivo pendiente de documentar."," Motivo registrado: "&amp;'VERSIONES'!M102&amp;"."))))</f>
      </c>
      <c r="L102" s="41">
        <f>IF(ISNUMBER('VERSIONES'!X102),'VERSIONES'!X102,"")</f>
      </c>
    </row>
    <row r="103" ht="112" customHeight="1">
      <c r="B103" s="38">
        <f>IF(COUNTA('VERSIONES'!C103:N103)&gt;0,'VERSIONES'!B103,"")</f>
      </c>
      <c r="C103" s="39">
        <f>IF(AND(COUNTA('VERSIONES'!C103:N103)&gt;0,LEN(TRIM('VERSIONES'!E103&amp;""))&gt;0),'VERSIONES'!E103,"")</f>
      </c>
      <c r="D103" s="40">
        <f>IF('VERSIONES'!W103=1,'VERSIONES'!Q103,"")</f>
      </c>
      <c r="E103" s="40">
        <f>IF('VERSIONES'!W103=1,'VERSIONES'!R103,"")</f>
      </c>
      <c r="F103" s="40">
        <f>IF('VERSIONES'!W103=1,'VERSIONES'!S103,"")</f>
      </c>
      <c r="G103" s="40">
        <f>IF('VERSIONES'!W103=1,'VERSIONES'!T103,"")</f>
      </c>
      <c r="H103" s="40">
        <f>IF('VERSIONES'!W103=1,'VERSIONES'!V103,"")</f>
      </c>
      <c r="I103" s="40">
        <f>IF('VERSIONES'!W103=1,'VERSIONES'!U103,"")</f>
      </c>
      <c r="J103" s="39">
        <f>IF(COUNTA('VERSIONES'!C103:N103)&gt;0,'VERSIONES'!O103,"")</f>
      </c>
      <c r="K103" s="39">
        <f>IF(NOT(COUNTA('VERSIONES'!C103:N103)&gt;0),"",IF('VERSIONES'!W103&lt;&gt;1,IF('VERSIONES'!L103="A otra fase","Fase posterior: comparación actual pendiente. Falta un antes acreditado o completar sus datos; no inventamos una bajada.","Pendiente: revisamos el emparejamiento, los datos y las referencias antes de explicar la diferencia."),IF('VERSIONES'!L103="A otra fase",'VERSIONES'!E103&amp;": sale del total actual y pasa a "&amp;IF(LEN(TRIM(IFERROR(IF(COUNTBLANK(INDEX('FASES'!$D$10:$D$39,MATCH('VERSIONES'!B103,'FASES'!$C$10:$C$39,0)))=1,"",INDEX('FASES'!$D$10:$D$39,MATCH('VERSIONES'!B103,'FASES'!$C$10:$C$39,0))),"")&amp;""))&gt;0,IFERROR(IF(COUNTBLANK(INDEX('FASES'!$D$10:$D$39,MATCH('VERSIONES'!B103,'FASES'!$C$10:$C$39,0)))=1,"",INDEX('FASES'!$D$10:$D$39,MATCH('VERSIONES'!B103,'FASES'!$C$10:$C$39,0))),""),"una fase por concretar")&amp;". Variación actual: "&amp;'VERSIONES'!U103&amp;" €. El trabajo posterior se muestra aparte; no es un ahorro."&amp;IF(OR(LEN(TRIM('VERSIONES'!M103&amp;""))=0,TRIM('VERSIONES'!M103)="Por confirmar",TRIM('VERSIONES'!M103)="Pendiente")," Motivo pendiente de documentar."," Motivo registrado: "&amp;'VERSIONES'!M103&amp;"."),'VERSIONES'!E103&amp;": "&amp;IF('VERSIONES'!L103="Alta","alta. ",IF('VERSIONES'!L103="Baja","sale del alcance actual. ",""))&amp;IF('VERSIONES'!U103=0,"El importe no cambia.",IF('VERSIONES'!U103&gt;0,"Sube ","Baja ")&amp;ABS('VERSIONES'!U103)&amp;" €.")&amp;IF('VERSIONES'!L103="Comparable"," Efecto cantidad: "&amp;'VERSIONES'!S103&amp;" €; efecto precio: "&amp;'VERSIONES'!T103&amp;" €.","")&amp;IF(ABS('VERSIONES'!V103)&gt;0," Ajuste de redondeo: "&amp;'VERSIONES'!V103&amp;" €.","")&amp;IF(OR(LEN(TRIM('VERSIONES'!M103&amp;""))=0,TRIM('VERSIONES'!M103)="Por confirmar",TRIM('VERSIONES'!M103)="Pendiente")," Motivo pendiente de documentar."," Motivo registrado: "&amp;'VERSIONES'!M103&amp;"."))))</f>
      </c>
      <c r="L103" s="41">
        <f>IF(ISNUMBER('VERSIONES'!X103),'VERSIONES'!X103,"")</f>
      </c>
    </row>
    <row r="104" ht="112" customHeight="1">
      <c r="B104" s="38">
        <f>IF(COUNTA('VERSIONES'!C104:N104)&gt;0,'VERSIONES'!B104,"")</f>
      </c>
      <c r="C104" s="39">
        <f>IF(AND(COUNTA('VERSIONES'!C104:N104)&gt;0,LEN(TRIM('VERSIONES'!E104&amp;""))&gt;0),'VERSIONES'!E104,"")</f>
      </c>
      <c r="D104" s="40">
        <f>IF('VERSIONES'!W104=1,'VERSIONES'!Q104,"")</f>
      </c>
      <c r="E104" s="40">
        <f>IF('VERSIONES'!W104=1,'VERSIONES'!R104,"")</f>
      </c>
      <c r="F104" s="40">
        <f>IF('VERSIONES'!W104=1,'VERSIONES'!S104,"")</f>
      </c>
      <c r="G104" s="40">
        <f>IF('VERSIONES'!W104=1,'VERSIONES'!T104,"")</f>
      </c>
      <c r="H104" s="40">
        <f>IF('VERSIONES'!W104=1,'VERSIONES'!V104,"")</f>
      </c>
      <c r="I104" s="40">
        <f>IF('VERSIONES'!W104=1,'VERSIONES'!U104,"")</f>
      </c>
      <c r="J104" s="39">
        <f>IF(COUNTA('VERSIONES'!C104:N104)&gt;0,'VERSIONES'!O104,"")</f>
      </c>
      <c r="K104" s="39">
        <f>IF(NOT(COUNTA('VERSIONES'!C104:N104)&gt;0),"",IF('VERSIONES'!W104&lt;&gt;1,IF('VERSIONES'!L104="A otra fase","Fase posterior: comparación actual pendiente. Falta un antes acreditado o completar sus datos; no inventamos una bajada.","Pendiente: revisamos el emparejamiento, los datos y las referencias antes de explicar la diferencia."),IF('VERSIONES'!L104="A otra fase",'VERSIONES'!E104&amp;": sale del total actual y pasa a "&amp;IF(LEN(TRIM(IFERROR(IF(COUNTBLANK(INDEX('FASES'!$D$10:$D$39,MATCH('VERSIONES'!B104,'FASES'!$C$10:$C$39,0)))=1,"",INDEX('FASES'!$D$10:$D$39,MATCH('VERSIONES'!B104,'FASES'!$C$10:$C$39,0))),"")&amp;""))&gt;0,IFERROR(IF(COUNTBLANK(INDEX('FASES'!$D$10:$D$39,MATCH('VERSIONES'!B104,'FASES'!$C$10:$C$39,0)))=1,"",INDEX('FASES'!$D$10:$D$39,MATCH('VERSIONES'!B104,'FASES'!$C$10:$C$39,0))),""),"una fase por concretar")&amp;". Variación actual: "&amp;'VERSIONES'!U104&amp;" €. El trabajo posterior se muestra aparte; no es un ahorro."&amp;IF(OR(LEN(TRIM('VERSIONES'!M104&amp;""))=0,TRIM('VERSIONES'!M104)="Por confirmar",TRIM('VERSIONES'!M104)="Pendiente")," Motivo pendiente de documentar."," Motivo registrado: "&amp;'VERSIONES'!M104&amp;"."),'VERSIONES'!E104&amp;": "&amp;IF('VERSIONES'!L104="Alta","alta. ",IF('VERSIONES'!L104="Baja","sale del alcance actual. ",""))&amp;IF('VERSIONES'!U104=0,"El importe no cambia.",IF('VERSIONES'!U104&gt;0,"Sube ","Baja ")&amp;ABS('VERSIONES'!U104)&amp;" €.")&amp;IF('VERSIONES'!L104="Comparable"," Efecto cantidad: "&amp;'VERSIONES'!S104&amp;" €; efecto precio: "&amp;'VERSIONES'!T104&amp;" €.","")&amp;IF(ABS('VERSIONES'!V104)&gt;0," Ajuste de redondeo: "&amp;'VERSIONES'!V104&amp;" €.","")&amp;IF(OR(LEN(TRIM('VERSIONES'!M104&amp;""))=0,TRIM('VERSIONES'!M104)="Por confirmar",TRIM('VERSIONES'!M104)="Pendiente")," Motivo pendiente de documentar."," Motivo registrado: "&amp;'VERSIONES'!M104&amp;"."))))</f>
      </c>
      <c r="L104" s="41">
        <f>IF(ISNUMBER('VERSIONES'!X104),'VERSIONES'!X104,"")</f>
      </c>
    </row>
    <row r="105" ht="112" customHeight="1">
      <c r="B105" s="38">
        <f>IF(COUNTA('VERSIONES'!C105:N105)&gt;0,'VERSIONES'!B105,"")</f>
      </c>
      <c r="C105" s="39">
        <f>IF(AND(COUNTA('VERSIONES'!C105:N105)&gt;0,LEN(TRIM('VERSIONES'!E105&amp;""))&gt;0),'VERSIONES'!E105,"")</f>
      </c>
      <c r="D105" s="40">
        <f>IF('VERSIONES'!W105=1,'VERSIONES'!Q105,"")</f>
      </c>
      <c r="E105" s="40">
        <f>IF('VERSIONES'!W105=1,'VERSIONES'!R105,"")</f>
      </c>
      <c r="F105" s="40">
        <f>IF('VERSIONES'!W105=1,'VERSIONES'!S105,"")</f>
      </c>
      <c r="G105" s="40">
        <f>IF('VERSIONES'!W105=1,'VERSIONES'!T105,"")</f>
      </c>
      <c r="H105" s="40">
        <f>IF('VERSIONES'!W105=1,'VERSIONES'!V105,"")</f>
      </c>
      <c r="I105" s="40">
        <f>IF('VERSIONES'!W105=1,'VERSIONES'!U105,"")</f>
      </c>
      <c r="J105" s="39">
        <f>IF(COUNTA('VERSIONES'!C105:N105)&gt;0,'VERSIONES'!O105,"")</f>
      </c>
      <c r="K105" s="39">
        <f>IF(NOT(COUNTA('VERSIONES'!C105:N105)&gt;0),"",IF('VERSIONES'!W105&lt;&gt;1,IF('VERSIONES'!L105="A otra fase","Fase posterior: comparación actual pendiente. Falta un antes acreditado o completar sus datos; no inventamos una bajada.","Pendiente: revisamos el emparejamiento, los datos y las referencias antes de explicar la diferencia."),IF('VERSIONES'!L105="A otra fase",'VERSIONES'!E105&amp;": sale del total actual y pasa a "&amp;IF(LEN(TRIM(IFERROR(IF(COUNTBLANK(INDEX('FASES'!$D$10:$D$39,MATCH('VERSIONES'!B105,'FASES'!$C$10:$C$39,0)))=1,"",INDEX('FASES'!$D$10:$D$39,MATCH('VERSIONES'!B105,'FASES'!$C$10:$C$39,0))),"")&amp;""))&gt;0,IFERROR(IF(COUNTBLANK(INDEX('FASES'!$D$10:$D$39,MATCH('VERSIONES'!B105,'FASES'!$C$10:$C$39,0)))=1,"",INDEX('FASES'!$D$10:$D$39,MATCH('VERSIONES'!B105,'FASES'!$C$10:$C$39,0))),""),"una fase por concretar")&amp;". Variación actual: "&amp;'VERSIONES'!U105&amp;" €. El trabajo posterior se muestra aparte; no es un ahorro."&amp;IF(OR(LEN(TRIM('VERSIONES'!M105&amp;""))=0,TRIM('VERSIONES'!M105)="Por confirmar",TRIM('VERSIONES'!M105)="Pendiente")," Motivo pendiente de documentar."," Motivo registrado: "&amp;'VERSIONES'!M105&amp;"."),'VERSIONES'!E105&amp;": "&amp;IF('VERSIONES'!L105="Alta","alta. ",IF('VERSIONES'!L105="Baja","sale del alcance actual. ",""))&amp;IF('VERSIONES'!U105=0,"El importe no cambia.",IF('VERSIONES'!U105&gt;0,"Sube ","Baja ")&amp;ABS('VERSIONES'!U105)&amp;" €.")&amp;IF('VERSIONES'!L105="Comparable"," Efecto cantidad: "&amp;'VERSIONES'!S105&amp;" €; efecto precio: "&amp;'VERSIONES'!T105&amp;" €.","")&amp;IF(ABS('VERSIONES'!V105)&gt;0," Ajuste de redondeo: "&amp;'VERSIONES'!V105&amp;" €.","")&amp;IF(OR(LEN(TRIM('VERSIONES'!M105&amp;""))=0,TRIM('VERSIONES'!M105)="Por confirmar",TRIM('VERSIONES'!M105)="Pendiente")," Motivo pendiente de documentar."," Motivo registrado: "&amp;'VERSIONES'!M105&amp;"."))))</f>
      </c>
      <c r="L105" s="41">
        <f>IF(ISNUMBER('VERSIONES'!X105),'VERSIONES'!X105,"")</f>
      </c>
    </row>
    <row r="106" ht="112" customHeight="1">
      <c r="B106" s="38">
        <f>IF(COUNTA('VERSIONES'!C106:N106)&gt;0,'VERSIONES'!B106,"")</f>
      </c>
      <c r="C106" s="39">
        <f>IF(AND(COUNTA('VERSIONES'!C106:N106)&gt;0,LEN(TRIM('VERSIONES'!E106&amp;""))&gt;0),'VERSIONES'!E106,"")</f>
      </c>
      <c r="D106" s="40">
        <f>IF('VERSIONES'!W106=1,'VERSIONES'!Q106,"")</f>
      </c>
      <c r="E106" s="40">
        <f>IF('VERSIONES'!W106=1,'VERSIONES'!R106,"")</f>
      </c>
      <c r="F106" s="40">
        <f>IF('VERSIONES'!W106=1,'VERSIONES'!S106,"")</f>
      </c>
      <c r="G106" s="40">
        <f>IF('VERSIONES'!W106=1,'VERSIONES'!T106,"")</f>
      </c>
      <c r="H106" s="40">
        <f>IF('VERSIONES'!W106=1,'VERSIONES'!V106,"")</f>
      </c>
      <c r="I106" s="40">
        <f>IF('VERSIONES'!W106=1,'VERSIONES'!U106,"")</f>
      </c>
      <c r="J106" s="39">
        <f>IF(COUNTA('VERSIONES'!C106:N106)&gt;0,'VERSIONES'!O106,"")</f>
      </c>
      <c r="K106" s="39">
        <f>IF(NOT(COUNTA('VERSIONES'!C106:N106)&gt;0),"",IF('VERSIONES'!W106&lt;&gt;1,IF('VERSIONES'!L106="A otra fase","Fase posterior: comparación actual pendiente. Falta un antes acreditado o completar sus datos; no inventamos una bajada.","Pendiente: revisamos el emparejamiento, los datos y las referencias antes de explicar la diferencia."),IF('VERSIONES'!L106="A otra fase",'VERSIONES'!E106&amp;": sale del total actual y pasa a "&amp;IF(LEN(TRIM(IFERROR(IF(COUNTBLANK(INDEX('FASES'!$D$10:$D$39,MATCH('VERSIONES'!B106,'FASES'!$C$10:$C$39,0)))=1,"",INDEX('FASES'!$D$10:$D$39,MATCH('VERSIONES'!B106,'FASES'!$C$10:$C$39,0))),"")&amp;""))&gt;0,IFERROR(IF(COUNTBLANK(INDEX('FASES'!$D$10:$D$39,MATCH('VERSIONES'!B106,'FASES'!$C$10:$C$39,0)))=1,"",INDEX('FASES'!$D$10:$D$39,MATCH('VERSIONES'!B106,'FASES'!$C$10:$C$39,0))),""),"una fase por concretar")&amp;". Variación actual: "&amp;'VERSIONES'!U106&amp;" €. El trabajo posterior se muestra aparte; no es un ahorro."&amp;IF(OR(LEN(TRIM('VERSIONES'!M106&amp;""))=0,TRIM('VERSIONES'!M106)="Por confirmar",TRIM('VERSIONES'!M106)="Pendiente")," Motivo pendiente de documentar."," Motivo registrado: "&amp;'VERSIONES'!M106&amp;"."),'VERSIONES'!E106&amp;": "&amp;IF('VERSIONES'!L106="Alta","alta. ",IF('VERSIONES'!L106="Baja","sale del alcance actual. ",""))&amp;IF('VERSIONES'!U106=0,"El importe no cambia.",IF('VERSIONES'!U106&gt;0,"Sube ","Baja ")&amp;ABS('VERSIONES'!U106)&amp;" €.")&amp;IF('VERSIONES'!L106="Comparable"," Efecto cantidad: "&amp;'VERSIONES'!S106&amp;" €; efecto precio: "&amp;'VERSIONES'!T106&amp;" €.","")&amp;IF(ABS('VERSIONES'!V106)&gt;0," Ajuste de redondeo: "&amp;'VERSIONES'!V106&amp;" €.","")&amp;IF(OR(LEN(TRIM('VERSIONES'!M106&amp;""))=0,TRIM('VERSIONES'!M106)="Por confirmar",TRIM('VERSIONES'!M106)="Pendiente")," Motivo pendiente de documentar."," Motivo registrado: "&amp;'VERSIONES'!M106&amp;"."))))</f>
      </c>
      <c r="L106" s="41">
        <f>IF(ISNUMBER('VERSIONES'!X106),'VERSIONES'!X106,"")</f>
      </c>
    </row>
    <row r="107" ht="112" customHeight="1">
      <c r="B107" s="38">
        <f>IF(COUNTA('VERSIONES'!C107:N107)&gt;0,'VERSIONES'!B107,"")</f>
      </c>
      <c r="C107" s="39">
        <f>IF(AND(COUNTA('VERSIONES'!C107:N107)&gt;0,LEN(TRIM('VERSIONES'!E107&amp;""))&gt;0),'VERSIONES'!E107,"")</f>
      </c>
      <c r="D107" s="40">
        <f>IF('VERSIONES'!W107=1,'VERSIONES'!Q107,"")</f>
      </c>
      <c r="E107" s="40">
        <f>IF('VERSIONES'!W107=1,'VERSIONES'!R107,"")</f>
      </c>
      <c r="F107" s="40">
        <f>IF('VERSIONES'!W107=1,'VERSIONES'!S107,"")</f>
      </c>
      <c r="G107" s="40">
        <f>IF('VERSIONES'!W107=1,'VERSIONES'!T107,"")</f>
      </c>
      <c r="H107" s="40">
        <f>IF('VERSIONES'!W107=1,'VERSIONES'!V107,"")</f>
      </c>
      <c r="I107" s="40">
        <f>IF('VERSIONES'!W107=1,'VERSIONES'!U107,"")</f>
      </c>
      <c r="J107" s="39">
        <f>IF(COUNTA('VERSIONES'!C107:N107)&gt;0,'VERSIONES'!O107,"")</f>
      </c>
      <c r="K107" s="39">
        <f>IF(NOT(COUNTA('VERSIONES'!C107:N107)&gt;0),"",IF('VERSIONES'!W107&lt;&gt;1,IF('VERSIONES'!L107="A otra fase","Fase posterior: comparación actual pendiente. Falta un antes acreditado o completar sus datos; no inventamos una bajada.","Pendiente: revisamos el emparejamiento, los datos y las referencias antes de explicar la diferencia."),IF('VERSIONES'!L107="A otra fase",'VERSIONES'!E107&amp;": sale del total actual y pasa a "&amp;IF(LEN(TRIM(IFERROR(IF(COUNTBLANK(INDEX('FASES'!$D$10:$D$39,MATCH('VERSIONES'!B107,'FASES'!$C$10:$C$39,0)))=1,"",INDEX('FASES'!$D$10:$D$39,MATCH('VERSIONES'!B107,'FASES'!$C$10:$C$39,0))),"")&amp;""))&gt;0,IFERROR(IF(COUNTBLANK(INDEX('FASES'!$D$10:$D$39,MATCH('VERSIONES'!B107,'FASES'!$C$10:$C$39,0)))=1,"",INDEX('FASES'!$D$10:$D$39,MATCH('VERSIONES'!B107,'FASES'!$C$10:$C$39,0))),""),"una fase por concretar")&amp;". Variación actual: "&amp;'VERSIONES'!U107&amp;" €. El trabajo posterior se muestra aparte; no es un ahorro."&amp;IF(OR(LEN(TRIM('VERSIONES'!M107&amp;""))=0,TRIM('VERSIONES'!M107)="Por confirmar",TRIM('VERSIONES'!M107)="Pendiente")," Motivo pendiente de documentar."," Motivo registrado: "&amp;'VERSIONES'!M107&amp;"."),'VERSIONES'!E107&amp;": "&amp;IF('VERSIONES'!L107="Alta","alta. ",IF('VERSIONES'!L107="Baja","sale del alcance actual. ",""))&amp;IF('VERSIONES'!U107=0,"El importe no cambia.",IF('VERSIONES'!U107&gt;0,"Sube ","Baja ")&amp;ABS('VERSIONES'!U107)&amp;" €.")&amp;IF('VERSIONES'!L107="Comparable"," Efecto cantidad: "&amp;'VERSIONES'!S107&amp;" €; efecto precio: "&amp;'VERSIONES'!T107&amp;" €.","")&amp;IF(ABS('VERSIONES'!V107)&gt;0," Ajuste de redondeo: "&amp;'VERSIONES'!V107&amp;" €.","")&amp;IF(OR(LEN(TRIM('VERSIONES'!M107&amp;""))=0,TRIM('VERSIONES'!M107)="Por confirmar",TRIM('VERSIONES'!M107)="Pendiente")," Motivo pendiente de documentar."," Motivo registrado: "&amp;'VERSIONES'!M107&amp;"."))))</f>
      </c>
      <c r="L107" s="41">
        <f>IF(ISNUMBER('VERSIONES'!X107),'VERSIONES'!X107,"")</f>
      </c>
    </row>
    <row r="108" ht="112" customHeight="1">
      <c r="B108" s="38">
        <f>IF(COUNTA('VERSIONES'!C108:N108)&gt;0,'VERSIONES'!B108,"")</f>
      </c>
      <c r="C108" s="39">
        <f>IF(AND(COUNTA('VERSIONES'!C108:N108)&gt;0,LEN(TRIM('VERSIONES'!E108&amp;""))&gt;0),'VERSIONES'!E108,"")</f>
      </c>
      <c r="D108" s="40">
        <f>IF('VERSIONES'!W108=1,'VERSIONES'!Q108,"")</f>
      </c>
      <c r="E108" s="40">
        <f>IF('VERSIONES'!W108=1,'VERSIONES'!R108,"")</f>
      </c>
      <c r="F108" s="40">
        <f>IF('VERSIONES'!W108=1,'VERSIONES'!S108,"")</f>
      </c>
      <c r="G108" s="40">
        <f>IF('VERSIONES'!W108=1,'VERSIONES'!T108,"")</f>
      </c>
      <c r="H108" s="40">
        <f>IF('VERSIONES'!W108=1,'VERSIONES'!V108,"")</f>
      </c>
      <c r="I108" s="40">
        <f>IF('VERSIONES'!W108=1,'VERSIONES'!U108,"")</f>
      </c>
      <c r="J108" s="39">
        <f>IF(COUNTA('VERSIONES'!C108:N108)&gt;0,'VERSIONES'!O108,"")</f>
      </c>
      <c r="K108" s="39">
        <f>IF(NOT(COUNTA('VERSIONES'!C108:N108)&gt;0),"",IF('VERSIONES'!W108&lt;&gt;1,IF('VERSIONES'!L108="A otra fase","Fase posterior: comparación actual pendiente. Falta un antes acreditado o completar sus datos; no inventamos una bajada.","Pendiente: revisamos el emparejamiento, los datos y las referencias antes de explicar la diferencia."),IF('VERSIONES'!L108="A otra fase",'VERSIONES'!E108&amp;": sale del total actual y pasa a "&amp;IF(LEN(TRIM(IFERROR(IF(COUNTBLANK(INDEX('FASES'!$D$10:$D$39,MATCH('VERSIONES'!B108,'FASES'!$C$10:$C$39,0)))=1,"",INDEX('FASES'!$D$10:$D$39,MATCH('VERSIONES'!B108,'FASES'!$C$10:$C$39,0))),"")&amp;""))&gt;0,IFERROR(IF(COUNTBLANK(INDEX('FASES'!$D$10:$D$39,MATCH('VERSIONES'!B108,'FASES'!$C$10:$C$39,0)))=1,"",INDEX('FASES'!$D$10:$D$39,MATCH('VERSIONES'!B108,'FASES'!$C$10:$C$39,0))),""),"una fase por concretar")&amp;". Variación actual: "&amp;'VERSIONES'!U108&amp;" €. El trabajo posterior se muestra aparte; no es un ahorro."&amp;IF(OR(LEN(TRIM('VERSIONES'!M108&amp;""))=0,TRIM('VERSIONES'!M108)="Por confirmar",TRIM('VERSIONES'!M108)="Pendiente")," Motivo pendiente de documentar."," Motivo registrado: "&amp;'VERSIONES'!M108&amp;"."),'VERSIONES'!E108&amp;": "&amp;IF('VERSIONES'!L108="Alta","alta. ",IF('VERSIONES'!L108="Baja","sale del alcance actual. ",""))&amp;IF('VERSIONES'!U108=0,"El importe no cambia.",IF('VERSIONES'!U108&gt;0,"Sube ","Baja ")&amp;ABS('VERSIONES'!U108)&amp;" €.")&amp;IF('VERSIONES'!L108="Comparable"," Efecto cantidad: "&amp;'VERSIONES'!S108&amp;" €; efecto precio: "&amp;'VERSIONES'!T108&amp;" €.","")&amp;IF(ABS('VERSIONES'!V108)&gt;0," Ajuste de redondeo: "&amp;'VERSIONES'!V108&amp;" €.","")&amp;IF(OR(LEN(TRIM('VERSIONES'!M108&amp;""))=0,TRIM('VERSIONES'!M108)="Por confirmar",TRIM('VERSIONES'!M108)="Pendiente")," Motivo pendiente de documentar."," Motivo registrado: "&amp;'VERSIONES'!M108&amp;"."))))</f>
      </c>
      <c r="L108" s="41">
        <f>IF(ISNUMBER('VERSIONES'!X108),'VERSIONES'!X108,"")</f>
      </c>
    </row>
    <row r="109" ht="112" customHeight="1">
      <c r="B109" s="38">
        <f>IF(COUNTA('VERSIONES'!C109:N109)&gt;0,'VERSIONES'!B109,"")</f>
      </c>
      <c r="C109" s="39">
        <f>IF(AND(COUNTA('VERSIONES'!C109:N109)&gt;0,LEN(TRIM('VERSIONES'!E109&amp;""))&gt;0),'VERSIONES'!E109,"")</f>
      </c>
      <c r="D109" s="40">
        <f>IF('VERSIONES'!W109=1,'VERSIONES'!Q109,"")</f>
      </c>
      <c r="E109" s="40">
        <f>IF('VERSIONES'!W109=1,'VERSIONES'!R109,"")</f>
      </c>
      <c r="F109" s="40">
        <f>IF('VERSIONES'!W109=1,'VERSIONES'!S109,"")</f>
      </c>
      <c r="G109" s="40">
        <f>IF('VERSIONES'!W109=1,'VERSIONES'!T109,"")</f>
      </c>
      <c r="H109" s="40">
        <f>IF('VERSIONES'!W109=1,'VERSIONES'!V109,"")</f>
      </c>
      <c r="I109" s="40">
        <f>IF('VERSIONES'!W109=1,'VERSIONES'!U109,"")</f>
      </c>
      <c r="J109" s="39">
        <f>IF(COUNTA('VERSIONES'!C109:N109)&gt;0,'VERSIONES'!O109,"")</f>
      </c>
      <c r="K109" s="39">
        <f>IF(NOT(COUNTA('VERSIONES'!C109:N109)&gt;0),"",IF('VERSIONES'!W109&lt;&gt;1,IF('VERSIONES'!L109="A otra fase","Fase posterior: comparación actual pendiente. Falta un antes acreditado o completar sus datos; no inventamos una bajada.","Pendiente: revisamos el emparejamiento, los datos y las referencias antes de explicar la diferencia."),IF('VERSIONES'!L109="A otra fase",'VERSIONES'!E109&amp;": sale del total actual y pasa a "&amp;IF(LEN(TRIM(IFERROR(IF(COUNTBLANK(INDEX('FASES'!$D$10:$D$39,MATCH('VERSIONES'!B109,'FASES'!$C$10:$C$39,0)))=1,"",INDEX('FASES'!$D$10:$D$39,MATCH('VERSIONES'!B109,'FASES'!$C$10:$C$39,0))),"")&amp;""))&gt;0,IFERROR(IF(COUNTBLANK(INDEX('FASES'!$D$10:$D$39,MATCH('VERSIONES'!B109,'FASES'!$C$10:$C$39,0)))=1,"",INDEX('FASES'!$D$10:$D$39,MATCH('VERSIONES'!B109,'FASES'!$C$10:$C$39,0))),""),"una fase por concretar")&amp;". Variación actual: "&amp;'VERSIONES'!U109&amp;" €. El trabajo posterior se muestra aparte; no es un ahorro."&amp;IF(OR(LEN(TRIM('VERSIONES'!M109&amp;""))=0,TRIM('VERSIONES'!M109)="Por confirmar",TRIM('VERSIONES'!M109)="Pendiente")," Motivo pendiente de documentar."," Motivo registrado: "&amp;'VERSIONES'!M109&amp;"."),'VERSIONES'!E109&amp;": "&amp;IF('VERSIONES'!L109="Alta","alta. ",IF('VERSIONES'!L109="Baja","sale del alcance actual. ",""))&amp;IF('VERSIONES'!U109=0,"El importe no cambia.",IF('VERSIONES'!U109&gt;0,"Sube ","Baja ")&amp;ABS('VERSIONES'!U109)&amp;" €.")&amp;IF('VERSIONES'!L109="Comparable"," Efecto cantidad: "&amp;'VERSIONES'!S109&amp;" €; efecto precio: "&amp;'VERSIONES'!T109&amp;" €.","")&amp;IF(ABS('VERSIONES'!V109)&gt;0," Ajuste de redondeo: "&amp;'VERSIONES'!V109&amp;" €.","")&amp;IF(OR(LEN(TRIM('VERSIONES'!M109&amp;""))=0,TRIM('VERSIONES'!M109)="Por confirmar",TRIM('VERSIONES'!M109)="Pendiente")," Motivo pendiente de documentar."," Motivo registrado: "&amp;'VERSIONES'!M109&amp;"."))))</f>
      </c>
      <c r="L109" s="41">
        <f>IF(ISNUMBER('VERSIONES'!X109),'VERSIONES'!X109,"")</f>
      </c>
    </row>
    <row r="110" ht="24" customHeight="1">
      <c r="B110" s="30"/>
      <c r="C110" s="30"/>
      <c r="D110" s="30"/>
      <c r="E110" s="30"/>
      <c r="F110" s="30"/>
      <c r="G110" s="30"/>
      <c r="H110" s="30"/>
      <c r="I110" s="30"/>
      <c r="J110" s="30"/>
      <c r="K110" s="30"/>
    </row>
    <row r="111" ht="24" customHeight="1">
      <c r="B111" s="33" t="str">
        <v>* En altas y bajas atribuimos el importe al efecto cantidad utilizando el precio existente como referencia matemática. No es una medición o un precio histórico observado. Si cambia el producto, separamos baja y alta; nunca lo explicamos como simple cambio de precio.</v>
      </c>
      <c r="C111" s="33"/>
      <c r="D111" s="33"/>
      <c r="E111" s="33"/>
      <c r="F111" s="33"/>
      <c r="G111" s="33"/>
      <c r="H111" s="33"/>
      <c r="I111" s="33"/>
      <c r="J111" s="33"/>
      <c r="K111" s="33"/>
    </row>
    <row r="112" ht="24" customHeight="1">
      <c r="B112" s="33"/>
      <c r="C112" s="33"/>
      <c r="D112" s="33"/>
      <c r="E112" s="33"/>
      <c r="F112" s="33"/>
      <c r="G112" s="33"/>
      <c r="H112" s="33"/>
      <c r="I112" s="33"/>
      <c r="J112" s="33"/>
      <c r="K112" s="33"/>
    </row>
    <row r="113" ht="24" customHeight="1">
      <c r="B113" s="30"/>
      <c r="C113" s="30"/>
      <c r="D113" s="30"/>
      <c r="E113" s="30"/>
      <c r="F113" s="30"/>
      <c r="G113" s="30"/>
      <c r="H113" s="30"/>
      <c r="I113" s="30"/>
      <c r="J113" s="30"/>
      <c r="K113" s="30"/>
    </row>
    <row r="114" ht="24" customHeight="1">
      <c r="B114" s="33" t="str">
        <v>Cuitó Digital · cuitodigital.com</v>
      </c>
      <c r="C114" s="33"/>
      <c r="D114" s="33"/>
      <c r="E114" s="33"/>
      <c r="F114" s="33"/>
      <c r="G114" s="33"/>
      <c r="H114" s="33"/>
      <c r="I114" s="33"/>
      <c r="J114" s="33"/>
      <c r="K114" s="33"/>
    </row>
    <row r="115" ht="24" customHeight="1">
      <c r="B115" s="33"/>
      <c r="C115" s="33"/>
      <c r="D115" s="33"/>
      <c r="E115" s="33"/>
      <c r="F115" s="33"/>
      <c r="G115" s="33"/>
      <c r="H115" s="33"/>
      <c r="I115" s="33"/>
      <c r="J115" s="33"/>
      <c r="K115" s="33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J3"/>
    <mergeCell ref="B5:K5"/>
    <mergeCell ref="B6:C6"/>
    <mergeCell ref="E6:F6"/>
    <mergeCell ref="G6:I6"/>
    <mergeCell ref="J6:K6"/>
    <mergeCell ref="B111:K112"/>
    <mergeCell ref="B114:K115"/>
  </mergeCells>
  <conditionalFormatting sqref="J10:J109">
    <cfRule type="expression" dxfId="6" priority="1">
      <formula>AND(ISNUMBER($L10),$L10=0)</formula>
    </cfRule>
    <cfRule type="expression" dxfId="7" priority="2">
      <formula>AND(ISNUMBER($L10),$L10=1)</formula>
    </cfRule>
    <cfRule type="expression" dxfId="8" priority="3">
      <formula>AND(ISNUMBER($L10),$L10=2)</formula>
    </cfRule>
  </conditionalFormatting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e62ee1bf4ddf467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>
      <pane ySplit="9" topLeftCell="A10" activePane="bottomLeft" state="frozen"/>
    </sheetView>
  </sheetViews>
  <sheetFormatPr defaultRowHeight="15"/>
  <cols>
    <col min="1" max="1" width="3" hidden="0" customWidth="1"/>
    <col min="2" max="2" width="6" hidden="0" customWidth="1"/>
    <col min="3" max="3" width="17" hidden="0" customWidth="1"/>
    <col min="4" max="4" width="21" hidden="0" customWidth="1"/>
    <col min="5" max="5" width="36" hidden="0" customWidth="1"/>
    <col min="6" max="6" width="12" hidden="0" customWidth="1"/>
    <col min="7" max="7" width="17" hidden="0" customWidth="1"/>
    <col min="8" max="8" width="19" hidden="0" customWidth="1"/>
    <col min="9" max="9" width="12" hidden="0" customWidth="1"/>
    <col min="10" max="10" width="17" hidden="0" customWidth="1"/>
    <col min="11" max="11" width="19" hidden="0" customWidth="1"/>
    <col min="12" max="12" width="18" hidden="0" customWidth="1"/>
    <col min="13" max="13" width="42" hidden="0" customWidth="1"/>
    <col min="14" max="14" width="43" hidden="0" customWidth="1"/>
    <col min="15" max="15" width="15" hidden="0" customWidth="1"/>
    <col min="16" max="16" width="56" hidden="0" customWidth="1"/>
    <col min="17" max="17" hidden="1"/>
    <col min="18" max="18" hidden="1"/>
    <col min="19" max="19" hidden="1"/>
    <col min="20" max="20" hidden="1"/>
    <col min="21" max="21" hidden="1"/>
    <col min="22" max="22" hidden="1"/>
    <col min="23" max="23" hidden="1"/>
    <col min="24" max="24" hidden="1"/>
    <col min="25" max="25" hidden="1"/>
    <col min="26" max="26" hidden="1"/>
    <col min="27" max="27" hidden="1"/>
    <col min="28" max="28" hidden="1"/>
  </cols>
  <sheetData>
    <row r="1" ht="24" customHeight="1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ht="25" customHeight="1">
      <c r="B2" s="31" t="str">
        <v>Emparejamos los trabajos de las dos versiones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0"/>
    </row>
    <row r="3" ht="25" customHeight="1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0"/>
    </row>
    <row r="4" ht="24" customHeight="1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ht="28" customHeight="1">
      <c r="B5" s="33" t="str">
        <v>Una fila por trabajo compatible, con el mismo criterio sin IVA. Cargamos solo el alcance que comparamos; los códigos renumerados no prueban equivalencia.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ht="26" customHeight="1">
      <c r="B6" s="34" t="str">
        <v>V1 · importe comparado</v>
      </c>
      <c r="C6" s="34"/>
      <c r="D6" s="34"/>
      <c r="E6" s="35" t="n">
        <f>IF(COUNT(Q10:Q109)=0,"",SUM(Q10:Q109))</f>
        <v>1680</v>
      </c>
      <c r="F6" s="36" t="str">
        <v>V2 actual · importe comparado</v>
      </c>
      <c r="G6" s="36"/>
      <c r="H6" s="36"/>
      <c r="I6" s="35" t="n">
        <f>IF(COUNT(R10:R109)=0,"",SUM(R10:R109))</f>
        <v>1960</v>
      </c>
      <c r="J6" s="36" t="str">
        <v>Variación calculable</v>
      </c>
      <c r="K6" s="36"/>
      <c r="L6" s="35" t="n">
        <f>IF(COUNT(U10:U109)=0,"",SUM(U10:U109))</f>
        <v>280</v>
      </c>
      <c r="M6" s="38" t="str">
        <v>Filas pendientes</v>
      </c>
      <c r="N6" s="38"/>
      <c r="O6" s="42" t="n">
        <f>COUNTIFS(X10:X109,"&gt;0")</f>
        <v>0</v>
      </c>
      <c r="P6" s="30"/>
    </row>
    <row r="7" ht="26" customHeight="1">
      <c r="B7" s="34" t="str">
        <v>Cierre de comparación</v>
      </c>
      <c r="C7" s="34"/>
      <c r="D7" s="34"/>
      <c r="E7" s="34" t="str">
        <f>IF(COUNT(X10:X109)+COUNT('FASES'!N10:N39)=0,"",IF(AND(O6=0,COUNTIFS('FASES'!N10:N39,"&gt;0")=0),"Completa","Pendiente"))</f>
        <v>Completa</v>
      </c>
      <c r="F7" s="34"/>
      <c r="G7" s="34"/>
      <c r="H7" s="34"/>
      <c r="I7" s="33" t="str">
        <v>Las sumas son parciales si hay avisos. Antes de comparar, revisamos los incluidos; un cambio de producto se registra como baja y alta.</v>
      </c>
      <c r="J7" s="33"/>
      <c r="K7" s="33"/>
      <c r="L7" s="33"/>
      <c r="M7" s="33"/>
      <c r="N7" s="33"/>
      <c r="O7" s="33"/>
      <c r="P7" s="33"/>
    </row>
    <row r="8" ht="24" customHeight="1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ht="43" customHeight="1">
      <c r="B9" s="37" t="str">
        <v>ID</v>
      </c>
      <c r="C9" s="37" t="str">
        <v>Capítulo</v>
      </c>
      <c r="D9" s="37" t="str">
        <v>Clave de emparejamiento</v>
      </c>
      <c r="E9" s="37" t="str">
        <v>Trabajo · ejemplo si procede</v>
      </c>
      <c r="F9" s="37" t="str">
        <v>Ud V1</v>
      </c>
      <c r="G9" s="37" t="str">
        <v>Cantidad V1</v>
      </c>
      <c r="H9" s="37" t="str">
        <v>P. unitario V1 sin IVA</v>
      </c>
      <c r="I9" s="37" t="str">
        <v>Ud V2</v>
      </c>
      <c r="J9" s="37" t="str">
        <v>Cantidad V2 actual</v>
      </c>
      <c r="K9" s="37" t="str">
        <v>P. unitario V2 sin IVA</v>
      </c>
      <c r="L9" s="37" t="str">
        <v>Tipo de cambio</v>
      </c>
      <c r="M9" s="37" t="str">
        <v>Motivo documentado</v>
      </c>
      <c r="N9" s="37" t="str">
        <v>Documentos y localizadores V1 / V2</v>
      </c>
      <c r="O9" s="37" t="str">
        <v>Estado</v>
      </c>
      <c r="P9" s="37" t="str">
        <v>Qué falta</v>
      </c>
    </row>
    <row r="10" ht="78" customHeight="1">
      <c r="B10" s="38" t="n">
        <v>1</v>
      </c>
      <c r="C10" s="43" t="str">
        <v>Ejemplo</v>
      </c>
      <c r="D10" s="43" t="str">
        <v>A1</v>
      </c>
      <c r="E10" s="44" t="str">
        <v>Ejemplo aproximado · transporte de tierras</v>
      </c>
      <c r="F10" s="45" t="str">
        <v>m³</v>
      </c>
      <c r="G10" s="46" t="n">
        <v>140</v>
      </c>
      <c r="H10" s="47" t="n">
        <v>12</v>
      </c>
      <c r="I10" s="45" t="str">
        <v>m³</v>
      </c>
      <c r="J10" s="46" t="n">
        <v>140</v>
      </c>
      <c r="K10" s="47" t="n">
        <v>14</v>
      </c>
      <c r="L10" s="45" t="str">
        <v>Comparable</v>
      </c>
      <c r="M10" s="44" t="str">
        <v>El cliente devuelve un importe corregido para este trabajo</v>
      </c>
      <c r="N10" s="44" t="str">
        <v>Ejemplo · versiones y documento devuelto, comparados sin IVA con el mismo criterio</v>
      </c>
      <c r="O10" s="38" t="str">
        <f>IF(NOT(ISNUMBER(X10)),"",IF(X10=2,"ROJO",IF(X10=1,"ÁMBAR","VERDE")))</f>
        <v>VERDE</v>
      </c>
      <c r="P10" s="39" t="str">
        <f>IFERROR(IF(NOT(COUNTA(C10:N10)&gt;0),"",IF(AB10&gt;1,"Clave repetida en el capítulo: distinguimos las ocurrencias.",IF(OR(OR(IF(LEN(TRIM(G10&amp;""))=0,FALSE,NOT(IF(ISNUMBER(G10),AND(G10&gt;=0,G10=ROUND(G10,6)),FALSE))),IF(LEN(TRIM(J10&amp;""))=0,FALSE,NOT(IF(ISNUMBER(J10),AND(J10&gt;=0,J10=ROUND(J10,6)),FALSE))),IF(LEN(TRIM(H10&amp;""))=0,FALSE,NOT(IF(ISNUMBER(H10),AND(H10=ROUND(H10,4)),FALSE))),IF(LEN(TRIM(K10&amp;""))=0,FALSE,NOT(IF(ISNUMBER(K10),AND(K10=ROUND(K10,4)),FALSE)))),OR(AND(L10="Comparable",LEN(TRIM(F10&amp;""))&gt;0,LEN(TRIM(I10&amp;""))&gt;0,UPPER(SUBSTITUTE(SUBSTITUTE(TRIM(F10&amp;""),"²","2"),"³","3"))&lt;&gt;UPPER(SUBSTITUTE(SUBSTITUTE(TRIM(I10&amp;""),"²","2"),"³","3"))),AND(L10="Alta",OR(LEN(TRIM(F10&amp;""))&gt;0,LEN(TRIM(H10&amp;""))&gt;0,IF(ISNUMBER(G10),G10&lt;&gt;0,FALSE))),AND(OR(L10="Baja",L10="A otra fase"),OR(LEN(TRIM(I10&amp;""))&gt;0,LEN(TRIM(K10&amp;""))&gt;0,IF(ISNUMBER(J10),J10&lt;&gt;0,FALSE)))),AND(LEN(TRIM(L10&amp;""))&gt;0,NOT(OR(L10="Comparable",L10="Alta",OR(L10="Baja",L10="A otra fase")))),AB10&gt;1),"Revisamos unidad, tipo y números. Alta: Q1=0, Ud1/P1 vacíos. Baja o fase: Q2=0, Ud2/P2 vacíos.",IF(W10=0,"Completamos cantidades, precios, unidades compatibles y referencias. Un vacío no es cero.",IF(OR(LEN(TRIM(M10&amp;""))=0,TRIM(M10)="Por confirmar",TRIM(M10)="Pendiente"),"La diferencia se conoce; falta documentar el motivo.",IF(X10&gt;0,"Revisamos FASES: destino, cantidad íntegra, previsión y referencias sin duplicar el ID.",IF(ABS(V10)&gt;0,"Datos completos. Incluimos el ajuste visible de redondeo al explicar la diferencia.","Datos completos para el alcance introducido."))))))),"Hay una entrada con error. Corregimos el dato antes de cerrar la comprobación.")</f>
        <v>Datos completos para el alcance introducido.</v>
      </c>
      <c r="Q10" s="41" t="n">
        <f>IF(W10=1,ROUND(G10*Y10,2),"")</f>
        <v>1680</v>
      </c>
      <c r="R10" s="41" t="n">
        <f>IF(W10=1,ROUND(J10*Z10,2),"")</f>
        <v>1960</v>
      </c>
      <c r="S10" s="41" t="n">
        <f>IF(W10=1,ROUND((J10-G10)*Y10,2),"")</f>
        <v>0</v>
      </c>
      <c r="T10" s="41" t="n">
        <f>IF(W10=1,ROUND(J10*(Z10-Y10),2),"")</f>
        <v>280</v>
      </c>
      <c r="U10" s="41" t="n">
        <f>IF(W10=1,ROUND(R10-Q10,2),"")</f>
        <v>280</v>
      </c>
      <c r="V10" s="41" t="n">
        <f>IF(W10=1,ROUND(U10-S10-T10,2),"")</f>
        <v>0</v>
      </c>
      <c r="W10" s="41" t="n">
        <f>IFERROR(IF(AND(LEN(TRIM(C10&amp;""))&gt;0,LEN(TRIM(D10&amp;""))&gt;0,LEN(TRIM(E10&amp;""))&gt;0,AND(LEN(TRIM(N10&amp;""))&gt;0,TRIM(N10)&lt;&gt;"Pendiente",TRIM(N10)&lt;&gt;"Por confirmar"),IF(ISNUMBER(G10),AND(G10&gt;=0,G10=ROUND(G10,6)),FALSE),IF(ISNUMBER(J10),AND(J10&gt;=0,J10=ROUND(J10,6)),FALSE),IF(L10="Comparable",AND(LEN(TRIM(F10&amp;""))&gt;0,LEN(TRIM(I10&amp;""))&gt;0,UPPER(SUBSTITUTE(SUBSTITUTE(TRIM(F10&amp;""),"²","2"),"³","3"))=UPPER(SUBSTITUTE(SUBSTITUTE(TRIM(I10&amp;""),"²","2"),"³","3"))),IF(L10="Alta",AND(LEN(TRIM(F10&amp;""))=0,LEN(TRIM(I10&amp;""))&gt;0),AND(LEN(TRIM(F10&amp;""))&gt;0,LEN(TRIM(I10&amp;""))=0))),IF(L10="Comparable",AND(IF(ISNUMBER(H10),AND(H10=ROUND(H10,4)),FALSE),IF(ISNUMBER(K10),AND(K10=ROUND(K10,4)),FALSE)),IF(L10="Alta",AND(IF(ISNUMBER(K10),AND(K10=ROUND(K10,4)),FALSE),LEN(TRIM(H10&amp;""))=0,G10=0),IF(OR(L10="Baja",L10="A otra fase"),AND(IF(ISNUMBER(H10),AND(H10=ROUND(H10,4)),FALSE),LEN(TRIM(K10&amp;""))=0,J10=0),FALSE))),NOT(OR(OR(IF(LEN(TRIM(G10&amp;""))=0,FALSE,NOT(IF(ISNUMBER(G10),AND(G10&gt;=0,G10=ROUND(G10,6)),FALSE))),IF(LEN(TRIM(J10&amp;""))=0,FALSE,NOT(IF(ISNUMBER(J10),AND(J10&gt;=0,J10=ROUND(J10,6)),FALSE))),IF(LEN(TRIM(H10&amp;""))=0,FALSE,NOT(IF(ISNUMBER(H10),AND(H10=ROUND(H10,4)),FALSE))),IF(LEN(TRIM(K10&amp;""))=0,FALSE,NOT(IF(ISNUMBER(K10),AND(K10=ROUND(K10,4)),FALSE)))),OR(AND(L10="Comparable",LEN(TRIM(F10&amp;""))&gt;0,LEN(TRIM(I10&amp;""))&gt;0,UPPER(SUBSTITUTE(SUBSTITUTE(TRIM(F10&amp;""),"²","2"),"³","3"))&lt;&gt;UPPER(SUBSTITUTE(SUBSTITUTE(TRIM(I10&amp;""),"²","2"),"³","3"))),AND(L10="Alta",OR(LEN(TRIM(F10&amp;""))&gt;0,LEN(TRIM(H10&amp;""))&gt;0,IF(ISNUMBER(G10),G10&lt;&gt;0,FALSE))),AND(OR(L10="Baja",L10="A otra fase"),OR(LEN(TRIM(I10&amp;""))&gt;0,LEN(TRIM(K10&amp;""))&gt;0,IF(ISNUMBER(J10),J10&lt;&gt;0,FALSE)))),AND(LEN(TRIM(L10&amp;""))&gt;0,NOT(OR(L10="Comparable",L10="Alta",OR(L10="Baja",L10="A otra fase")))),AB10&gt;1))),1,0),0)</f>
        <v>1</v>
      </c>
      <c r="X10" s="41" t="n">
        <f>IF(OR(ISERROR(C10),ISERROR(D10),ISERROR(E10),ISERROR(F10),ISERROR(G10),ISERROR(H10),ISERROR(I10),ISERROR(J10),ISERROR(K10),ISERROR(L10),ISERROR(M10),ISERROR(N10)),2,IFERROR(IF(NOT(COUNTA(C10:N10)&gt;0),"",IF(OR(OR(IF(LEN(TRIM(G10&amp;""))=0,FALSE,NOT(IF(ISNUMBER(G10),AND(G10&gt;=0,G10=ROUND(G10,6)),FALSE))),IF(LEN(TRIM(J10&amp;""))=0,FALSE,NOT(IF(ISNUMBER(J10),AND(J10&gt;=0,J10=ROUND(J10,6)),FALSE))),IF(LEN(TRIM(H10&amp;""))=0,FALSE,NOT(IF(ISNUMBER(H10),AND(H10=ROUND(H10,4)),FALSE))),IF(LEN(TRIM(K10&amp;""))=0,FALSE,NOT(IF(ISNUMBER(K10),AND(K10=ROUND(K10,4)),FALSE)))),OR(AND(L10="Comparable",LEN(TRIM(F10&amp;""))&gt;0,LEN(TRIM(I10&amp;""))&gt;0,UPPER(SUBSTITUTE(SUBSTITUTE(TRIM(F10&amp;""),"²","2"),"³","3"))&lt;&gt;UPPER(SUBSTITUTE(SUBSTITUTE(TRIM(I10&amp;""),"²","2"),"³","3"))),AND(L10="Alta",OR(LEN(TRIM(F10&amp;""))&gt;0,LEN(TRIM(H10&amp;""))&gt;0,IF(ISNUMBER(G10),G10&lt;&gt;0,FALSE))),AND(OR(L10="Baja",L10="A otra fase"),OR(LEN(TRIM(I10&amp;""))&gt;0,LEN(TRIM(K10&amp;""))&gt;0,IF(ISNUMBER(J10),J10&lt;&gt;0,FALSE)))),AND(LEN(TRIM(L10&amp;""))&gt;0,NOT(OR(L10="Comparable",L10="Alta",OR(L10="Baja",L10="A otra fase")))),AB10&gt;1),2,IF(AND(W10=1,LEN(TRIM(M10&amp;""))&gt;0,TRIM(M10)&lt;&gt;"Por confirmar",TRIM(M10)&lt;&gt;"Pendiente",IF(L10="A otra fase",AND(COUNTIF('FASES'!$C$10:$C$39,B10)=1,SUMIF('FASES'!$C$10:$C$39,B10,'FASES'!$N$10:$N$39)=0),COUNTIF('FASES'!$C$10:$C$39,B10)=0)),0,1))),2))</f>
        <v>0</v>
      </c>
      <c r="Y10" s="41" t="n">
        <f>IF(L10="Alta",IF(ISNUMBER(K10),K10,""),IF(ISNUMBER(H10),H10,""))</f>
        <v>12</v>
      </c>
      <c r="Z10" s="41" t="n">
        <f>IF(OR(L10="Baja",L10="A otra fase"),IF(ISNUMBER(H10),H10,""),IF(ISNUMBER(K10),K10,""))</f>
        <v>14</v>
      </c>
      <c r="AA10" s="41" t="str">
        <f>IFERROR(IF(AND(LEN(TRIM(C10&amp;""))&gt;0,LEN(TRIM(D10&amp;""))&gt;0),"ID:"&amp;SUBSTITUTE(SUBSTITUTE(SUBSTITUTE(SUBSTITUTE(UPPER(LEN(TRIM("C: "&amp;C10))&amp;":"&amp;TRIM("C: "&amp;C10)&amp;"|"&amp;LEN(TRIM("K: "&amp;D10))&amp;":"&amp;TRIM("K: "&amp;D10)),"!","!E"),"*","!A"),"?","!B"),"~","!C"),""),"")</f>
        <v>ID:10:C: EJEMPLO|5:K: A1</v>
      </c>
      <c r="AB10" s="41" t="n">
        <f>IF(LEN(TRIM(AA10&amp;""))=0,0,COUNTIF($AA$10:$AA$109,AA10))</f>
        <v>1</v>
      </c>
    </row>
    <row r="11" ht="78" customHeight="1">
      <c r="B11" s="38" t="n">
        <v>2</v>
      </c>
      <c r="C11" s="43"/>
      <c r="D11" s="43"/>
      <c r="E11" s="44"/>
      <c r="F11" s="45"/>
      <c r="G11" s="46"/>
      <c r="H11" s="47"/>
      <c r="I11" s="45"/>
      <c r="J11" s="46"/>
      <c r="K11" s="47"/>
      <c r="L11" s="45"/>
      <c r="M11" s="44"/>
      <c r="N11" s="44"/>
      <c r="O11" s="38">
        <f>IF(NOT(ISNUMBER(X11)),"",IF(X11=2,"ROJO",IF(X11=1,"ÁMBAR","VERDE")))</f>
      </c>
      <c r="P11" s="39">
        <f>IFERROR(IF(NOT(COUNTA(C11:N11)&gt;0),"",IF(AB11&gt;1,"Clave repetida en el capítulo: distinguimos las ocurrencias.",IF(OR(OR(IF(LEN(TRIM(G11&amp;""))=0,FALSE,NOT(IF(ISNUMBER(G11),AND(G11&gt;=0,G11=ROUND(G11,6)),FALSE))),IF(LEN(TRIM(J11&amp;""))=0,FALSE,NOT(IF(ISNUMBER(J11),AND(J11&gt;=0,J11=ROUND(J11,6)),FALSE))),IF(LEN(TRIM(H11&amp;""))=0,FALSE,NOT(IF(ISNUMBER(H11),AND(H11=ROUND(H11,4)),FALSE))),IF(LEN(TRIM(K11&amp;""))=0,FALSE,NOT(IF(ISNUMBER(K11),AND(K11=ROUND(K11,4)),FALSE)))),OR(AND(L11="Comparable",LEN(TRIM(F11&amp;""))&gt;0,LEN(TRIM(I11&amp;""))&gt;0,UPPER(SUBSTITUTE(SUBSTITUTE(TRIM(F11&amp;""),"²","2"),"³","3"))&lt;&gt;UPPER(SUBSTITUTE(SUBSTITUTE(TRIM(I11&amp;""),"²","2"),"³","3"))),AND(L11="Alta",OR(LEN(TRIM(F11&amp;""))&gt;0,LEN(TRIM(H11&amp;""))&gt;0,IF(ISNUMBER(G11),G11&lt;&gt;0,FALSE))),AND(OR(L11="Baja",L11="A otra fase"),OR(LEN(TRIM(I11&amp;""))&gt;0,LEN(TRIM(K11&amp;""))&gt;0,IF(ISNUMBER(J11),J11&lt;&gt;0,FALSE)))),AND(LEN(TRIM(L11&amp;""))&gt;0,NOT(OR(L11="Comparable",L11="Alta",OR(L11="Baja",L11="A otra fase")))),AB11&gt;1),"Revisamos unidad, tipo y números. Alta: Q1=0, Ud1/P1 vacíos. Baja o fase: Q2=0, Ud2/P2 vacíos.",IF(W11=0,"Completamos cantidades, precios, unidades compatibles y referencias. Un vacío no es cero.",IF(OR(LEN(TRIM(M11&amp;""))=0,TRIM(M11)="Por confirmar",TRIM(M11)="Pendiente"),"La diferencia se conoce; falta documentar el motivo.",IF(X11&gt;0,"Revisamos FASES: destino, cantidad íntegra, previsión y referencias sin duplicar el ID.",IF(ABS(V11)&gt;0,"Datos completos. Incluimos el ajuste visible de redondeo al explicar la diferencia.","Datos completos para el alcance introducido."))))))),"Hay una entrada con error. Corregimos el dato antes de cerrar la comprobación.")</f>
      </c>
      <c r="Q11" s="41">
        <f>IF(W11=1,ROUND(G11*Y11,2),"")</f>
      </c>
      <c r="R11" s="41">
        <f>IF(W11=1,ROUND(J11*Z11,2),"")</f>
      </c>
      <c r="S11" s="41">
        <f>IF(W11=1,ROUND((J11-G11)*Y11,2),"")</f>
      </c>
      <c r="T11" s="41">
        <f>IF(W11=1,ROUND(J11*(Z11-Y11),2),"")</f>
      </c>
      <c r="U11" s="41">
        <f>IF(W11=1,ROUND(R11-Q11,2),"")</f>
      </c>
      <c r="V11" s="41">
        <f>IF(W11=1,ROUND(U11-S11-T11,2),"")</f>
      </c>
      <c r="W11" s="41" t="n">
        <f>IFERROR(IF(AND(LEN(TRIM(C11&amp;""))&gt;0,LEN(TRIM(D11&amp;""))&gt;0,LEN(TRIM(E11&amp;""))&gt;0,AND(LEN(TRIM(N11&amp;""))&gt;0,TRIM(N11)&lt;&gt;"Pendiente",TRIM(N11)&lt;&gt;"Por confirmar"),IF(ISNUMBER(G11),AND(G11&gt;=0,G11=ROUND(G11,6)),FALSE),IF(ISNUMBER(J11),AND(J11&gt;=0,J11=ROUND(J11,6)),FALSE),IF(L11="Comparable",AND(LEN(TRIM(F11&amp;""))&gt;0,LEN(TRIM(I11&amp;""))&gt;0,UPPER(SUBSTITUTE(SUBSTITUTE(TRIM(F11&amp;""),"²","2"),"³","3"))=UPPER(SUBSTITUTE(SUBSTITUTE(TRIM(I11&amp;""),"²","2"),"³","3"))),IF(L11="Alta",AND(LEN(TRIM(F11&amp;""))=0,LEN(TRIM(I11&amp;""))&gt;0),AND(LEN(TRIM(F11&amp;""))&gt;0,LEN(TRIM(I11&amp;""))=0))),IF(L11="Comparable",AND(IF(ISNUMBER(H11),AND(H11=ROUND(H11,4)),FALSE),IF(ISNUMBER(K11),AND(K11=ROUND(K11,4)),FALSE)),IF(L11="Alta",AND(IF(ISNUMBER(K11),AND(K11=ROUND(K11,4)),FALSE),LEN(TRIM(H11&amp;""))=0,G11=0),IF(OR(L11="Baja",L11="A otra fase"),AND(IF(ISNUMBER(H11),AND(H11=ROUND(H11,4)),FALSE),LEN(TRIM(K11&amp;""))=0,J11=0),FALSE))),NOT(OR(OR(IF(LEN(TRIM(G11&amp;""))=0,FALSE,NOT(IF(ISNUMBER(G11),AND(G11&gt;=0,G11=ROUND(G11,6)),FALSE))),IF(LEN(TRIM(J11&amp;""))=0,FALSE,NOT(IF(ISNUMBER(J11),AND(J11&gt;=0,J11=ROUND(J11,6)),FALSE))),IF(LEN(TRIM(H11&amp;""))=0,FALSE,NOT(IF(ISNUMBER(H11),AND(H11=ROUND(H11,4)),FALSE))),IF(LEN(TRIM(K11&amp;""))=0,FALSE,NOT(IF(ISNUMBER(K11),AND(K11=ROUND(K11,4)),FALSE)))),OR(AND(L11="Comparable",LEN(TRIM(F11&amp;""))&gt;0,LEN(TRIM(I11&amp;""))&gt;0,UPPER(SUBSTITUTE(SUBSTITUTE(TRIM(F11&amp;""),"²","2"),"³","3"))&lt;&gt;UPPER(SUBSTITUTE(SUBSTITUTE(TRIM(I11&amp;""),"²","2"),"³","3"))),AND(L11="Alta",OR(LEN(TRIM(F11&amp;""))&gt;0,LEN(TRIM(H11&amp;""))&gt;0,IF(ISNUMBER(G11),G11&lt;&gt;0,FALSE))),AND(OR(L11="Baja",L11="A otra fase"),OR(LEN(TRIM(I11&amp;""))&gt;0,LEN(TRIM(K11&amp;""))&gt;0,IF(ISNUMBER(J11),J11&lt;&gt;0,FALSE)))),AND(LEN(TRIM(L11&amp;""))&gt;0,NOT(OR(L11="Comparable",L11="Alta",OR(L11="Baja",L11="A otra fase")))),AB11&gt;1))),1,0),0)</f>
        <v>0</v>
      </c>
      <c r="X11" s="41">
        <f>IF(OR(ISERROR(C11),ISERROR(D11),ISERROR(E11),ISERROR(F11),ISERROR(G11),ISERROR(H11),ISERROR(I11),ISERROR(J11),ISERROR(K11),ISERROR(L11),ISERROR(M11),ISERROR(N11)),2,IFERROR(IF(NOT(COUNTA(C11:N11)&gt;0),"",IF(OR(OR(IF(LEN(TRIM(G11&amp;""))=0,FALSE,NOT(IF(ISNUMBER(G11),AND(G11&gt;=0,G11=ROUND(G11,6)),FALSE))),IF(LEN(TRIM(J11&amp;""))=0,FALSE,NOT(IF(ISNUMBER(J11),AND(J11&gt;=0,J11=ROUND(J11,6)),FALSE))),IF(LEN(TRIM(H11&amp;""))=0,FALSE,NOT(IF(ISNUMBER(H11),AND(H11=ROUND(H11,4)),FALSE))),IF(LEN(TRIM(K11&amp;""))=0,FALSE,NOT(IF(ISNUMBER(K11),AND(K11=ROUND(K11,4)),FALSE)))),OR(AND(L11="Comparable",LEN(TRIM(F11&amp;""))&gt;0,LEN(TRIM(I11&amp;""))&gt;0,UPPER(SUBSTITUTE(SUBSTITUTE(TRIM(F11&amp;""),"²","2"),"³","3"))&lt;&gt;UPPER(SUBSTITUTE(SUBSTITUTE(TRIM(I11&amp;""),"²","2"),"³","3"))),AND(L11="Alta",OR(LEN(TRIM(F11&amp;""))&gt;0,LEN(TRIM(H11&amp;""))&gt;0,IF(ISNUMBER(G11),G11&lt;&gt;0,FALSE))),AND(OR(L11="Baja",L11="A otra fase"),OR(LEN(TRIM(I11&amp;""))&gt;0,LEN(TRIM(K11&amp;""))&gt;0,IF(ISNUMBER(J11),J11&lt;&gt;0,FALSE)))),AND(LEN(TRIM(L11&amp;""))&gt;0,NOT(OR(L11="Comparable",L11="Alta",OR(L11="Baja",L11="A otra fase")))),AB11&gt;1),2,IF(AND(W11=1,LEN(TRIM(M11&amp;""))&gt;0,TRIM(M11)&lt;&gt;"Por confirmar",TRIM(M11)&lt;&gt;"Pendiente",IF(L11="A otra fase",AND(COUNTIF('FASES'!$C$10:$C$39,B11)=1,SUMIF('FASES'!$C$10:$C$39,B11,'FASES'!$N$10:$N$39)=0),COUNTIF('FASES'!$C$10:$C$39,B11)=0)),0,1))),2))</f>
      </c>
      <c r="Y11" s="41">
        <f>IF(L11="Alta",IF(ISNUMBER(K11),K11,""),IF(ISNUMBER(H11),H11,""))</f>
      </c>
      <c r="Z11" s="41">
        <f>IF(OR(L11="Baja",L11="A otra fase"),IF(ISNUMBER(H11),H11,""),IF(ISNUMBER(K11),K11,""))</f>
      </c>
      <c r="AA11" s="41">
        <f>IFERROR(IF(AND(LEN(TRIM(C11&amp;""))&gt;0,LEN(TRIM(D11&amp;""))&gt;0),"ID:"&amp;SUBSTITUTE(SUBSTITUTE(SUBSTITUTE(SUBSTITUTE(UPPER(LEN(TRIM("C: "&amp;C11))&amp;":"&amp;TRIM("C: "&amp;C11)&amp;"|"&amp;LEN(TRIM("K: "&amp;D11))&amp;":"&amp;TRIM("K: "&amp;D11)),"!","!E"),"*","!A"),"?","!B"),"~","!C"),""),"")</f>
      </c>
      <c r="AB11" s="41" t="n">
        <f>IF(LEN(TRIM(AA11&amp;""))=0,0,COUNTIF($AA$10:$AA$109,AA11))</f>
        <v>0</v>
      </c>
    </row>
    <row r="12" ht="78" customHeight="1">
      <c r="B12" s="38" t="n">
        <v>3</v>
      </c>
      <c r="C12" s="43"/>
      <c r="D12" s="43"/>
      <c r="E12" s="44"/>
      <c r="F12" s="45"/>
      <c r="G12" s="46"/>
      <c r="H12" s="47"/>
      <c r="I12" s="45"/>
      <c r="J12" s="46"/>
      <c r="K12" s="47"/>
      <c r="L12" s="45"/>
      <c r="M12" s="44"/>
      <c r="N12" s="44"/>
      <c r="O12" s="38">
        <f>IF(NOT(ISNUMBER(X12)),"",IF(X12=2,"ROJO",IF(X12=1,"ÁMBAR","VERDE")))</f>
      </c>
      <c r="P12" s="39">
        <f>IFERROR(IF(NOT(COUNTA(C12:N12)&gt;0),"",IF(AB12&gt;1,"Clave repetida en el capítulo: distinguimos las ocurrencias.",IF(OR(OR(IF(LEN(TRIM(G12&amp;""))=0,FALSE,NOT(IF(ISNUMBER(G12),AND(G12&gt;=0,G12=ROUND(G12,6)),FALSE))),IF(LEN(TRIM(J12&amp;""))=0,FALSE,NOT(IF(ISNUMBER(J12),AND(J12&gt;=0,J12=ROUND(J12,6)),FALSE))),IF(LEN(TRIM(H12&amp;""))=0,FALSE,NOT(IF(ISNUMBER(H12),AND(H12=ROUND(H12,4)),FALSE))),IF(LEN(TRIM(K12&amp;""))=0,FALSE,NOT(IF(ISNUMBER(K12),AND(K12=ROUND(K12,4)),FALSE)))),OR(AND(L12="Comparable",LEN(TRIM(F12&amp;""))&gt;0,LEN(TRIM(I12&amp;""))&gt;0,UPPER(SUBSTITUTE(SUBSTITUTE(TRIM(F12&amp;""),"²","2"),"³","3"))&lt;&gt;UPPER(SUBSTITUTE(SUBSTITUTE(TRIM(I12&amp;""),"²","2"),"³","3"))),AND(L12="Alta",OR(LEN(TRIM(F12&amp;""))&gt;0,LEN(TRIM(H12&amp;""))&gt;0,IF(ISNUMBER(G12),G12&lt;&gt;0,FALSE))),AND(OR(L12="Baja",L12="A otra fase"),OR(LEN(TRIM(I12&amp;""))&gt;0,LEN(TRIM(K12&amp;""))&gt;0,IF(ISNUMBER(J12),J12&lt;&gt;0,FALSE)))),AND(LEN(TRIM(L12&amp;""))&gt;0,NOT(OR(L12="Comparable",L12="Alta",OR(L12="Baja",L12="A otra fase")))),AB12&gt;1),"Revisamos unidad, tipo y números. Alta: Q1=0, Ud1/P1 vacíos. Baja o fase: Q2=0, Ud2/P2 vacíos.",IF(W12=0,"Completamos cantidades, precios, unidades compatibles y referencias. Un vacío no es cero.",IF(OR(LEN(TRIM(M12&amp;""))=0,TRIM(M12)="Por confirmar",TRIM(M12)="Pendiente"),"La diferencia se conoce; falta documentar el motivo.",IF(X12&gt;0,"Revisamos FASES: destino, cantidad íntegra, previsión y referencias sin duplicar el ID.",IF(ABS(V12)&gt;0,"Datos completos. Incluimos el ajuste visible de redondeo al explicar la diferencia.","Datos completos para el alcance introducido."))))))),"Hay una entrada con error. Corregimos el dato antes de cerrar la comprobación.")</f>
      </c>
      <c r="Q12" s="41">
        <f>IF(W12=1,ROUND(G12*Y12,2),"")</f>
      </c>
      <c r="R12" s="41">
        <f>IF(W12=1,ROUND(J12*Z12,2),"")</f>
      </c>
      <c r="S12" s="41">
        <f>IF(W12=1,ROUND((J12-G12)*Y12,2),"")</f>
      </c>
      <c r="T12" s="41">
        <f>IF(W12=1,ROUND(J12*(Z12-Y12),2),"")</f>
      </c>
      <c r="U12" s="41">
        <f>IF(W12=1,ROUND(R12-Q12,2),"")</f>
      </c>
      <c r="V12" s="41">
        <f>IF(W12=1,ROUND(U12-S12-T12,2),"")</f>
      </c>
      <c r="W12" s="41" t="n">
        <f>IFERROR(IF(AND(LEN(TRIM(C12&amp;""))&gt;0,LEN(TRIM(D12&amp;""))&gt;0,LEN(TRIM(E12&amp;""))&gt;0,AND(LEN(TRIM(N12&amp;""))&gt;0,TRIM(N12)&lt;&gt;"Pendiente",TRIM(N12)&lt;&gt;"Por confirmar"),IF(ISNUMBER(G12),AND(G12&gt;=0,G12=ROUND(G12,6)),FALSE),IF(ISNUMBER(J12),AND(J12&gt;=0,J12=ROUND(J12,6)),FALSE),IF(L12="Comparable",AND(LEN(TRIM(F12&amp;""))&gt;0,LEN(TRIM(I12&amp;""))&gt;0,UPPER(SUBSTITUTE(SUBSTITUTE(TRIM(F12&amp;""),"²","2"),"³","3"))=UPPER(SUBSTITUTE(SUBSTITUTE(TRIM(I12&amp;""),"²","2"),"³","3"))),IF(L12="Alta",AND(LEN(TRIM(F12&amp;""))=0,LEN(TRIM(I12&amp;""))&gt;0),AND(LEN(TRIM(F12&amp;""))&gt;0,LEN(TRIM(I12&amp;""))=0))),IF(L12="Comparable",AND(IF(ISNUMBER(H12),AND(H12=ROUND(H12,4)),FALSE),IF(ISNUMBER(K12),AND(K12=ROUND(K12,4)),FALSE)),IF(L12="Alta",AND(IF(ISNUMBER(K12),AND(K12=ROUND(K12,4)),FALSE),LEN(TRIM(H12&amp;""))=0,G12=0),IF(OR(L12="Baja",L12="A otra fase"),AND(IF(ISNUMBER(H12),AND(H12=ROUND(H12,4)),FALSE),LEN(TRIM(K12&amp;""))=0,J12=0),FALSE))),NOT(OR(OR(IF(LEN(TRIM(G12&amp;""))=0,FALSE,NOT(IF(ISNUMBER(G12),AND(G12&gt;=0,G12=ROUND(G12,6)),FALSE))),IF(LEN(TRIM(J12&amp;""))=0,FALSE,NOT(IF(ISNUMBER(J12),AND(J12&gt;=0,J12=ROUND(J12,6)),FALSE))),IF(LEN(TRIM(H12&amp;""))=0,FALSE,NOT(IF(ISNUMBER(H12),AND(H12=ROUND(H12,4)),FALSE))),IF(LEN(TRIM(K12&amp;""))=0,FALSE,NOT(IF(ISNUMBER(K12),AND(K12=ROUND(K12,4)),FALSE)))),OR(AND(L12="Comparable",LEN(TRIM(F12&amp;""))&gt;0,LEN(TRIM(I12&amp;""))&gt;0,UPPER(SUBSTITUTE(SUBSTITUTE(TRIM(F12&amp;""),"²","2"),"³","3"))&lt;&gt;UPPER(SUBSTITUTE(SUBSTITUTE(TRIM(I12&amp;""),"²","2"),"³","3"))),AND(L12="Alta",OR(LEN(TRIM(F12&amp;""))&gt;0,LEN(TRIM(H12&amp;""))&gt;0,IF(ISNUMBER(G12),G12&lt;&gt;0,FALSE))),AND(OR(L12="Baja",L12="A otra fase"),OR(LEN(TRIM(I12&amp;""))&gt;0,LEN(TRIM(K12&amp;""))&gt;0,IF(ISNUMBER(J12),J12&lt;&gt;0,FALSE)))),AND(LEN(TRIM(L12&amp;""))&gt;0,NOT(OR(L12="Comparable",L12="Alta",OR(L12="Baja",L12="A otra fase")))),AB12&gt;1))),1,0),0)</f>
        <v>0</v>
      </c>
      <c r="X12" s="41">
        <f>IF(OR(ISERROR(C12),ISERROR(D12),ISERROR(E12),ISERROR(F12),ISERROR(G12),ISERROR(H12),ISERROR(I12),ISERROR(J12),ISERROR(K12),ISERROR(L12),ISERROR(M12),ISERROR(N12)),2,IFERROR(IF(NOT(COUNTA(C12:N12)&gt;0),"",IF(OR(OR(IF(LEN(TRIM(G12&amp;""))=0,FALSE,NOT(IF(ISNUMBER(G12),AND(G12&gt;=0,G12=ROUND(G12,6)),FALSE))),IF(LEN(TRIM(J12&amp;""))=0,FALSE,NOT(IF(ISNUMBER(J12),AND(J12&gt;=0,J12=ROUND(J12,6)),FALSE))),IF(LEN(TRIM(H12&amp;""))=0,FALSE,NOT(IF(ISNUMBER(H12),AND(H12=ROUND(H12,4)),FALSE))),IF(LEN(TRIM(K12&amp;""))=0,FALSE,NOT(IF(ISNUMBER(K12),AND(K12=ROUND(K12,4)),FALSE)))),OR(AND(L12="Comparable",LEN(TRIM(F12&amp;""))&gt;0,LEN(TRIM(I12&amp;""))&gt;0,UPPER(SUBSTITUTE(SUBSTITUTE(TRIM(F12&amp;""),"²","2"),"³","3"))&lt;&gt;UPPER(SUBSTITUTE(SUBSTITUTE(TRIM(I12&amp;""),"²","2"),"³","3"))),AND(L12="Alta",OR(LEN(TRIM(F12&amp;""))&gt;0,LEN(TRIM(H12&amp;""))&gt;0,IF(ISNUMBER(G12),G12&lt;&gt;0,FALSE))),AND(OR(L12="Baja",L12="A otra fase"),OR(LEN(TRIM(I12&amp;""))&gt;0,LEN(TRIM(K12&amp;""))&gt;0,IF(ISNUMBER(J12),J12&lt;&gt;0,FALSE)))),AND(LEN(TRIM(L12&amp;""))&gt;0,NOT(OR(L12="Comparable",L12="Alta",OR(L12="Baja",L12="A otra fase")))),AB12&gt;1),2,IF(AND(W12=1,LEN(TRIM(M12&amp;""))&gt;0,TRIM(M12)&lt;&gt;"Por confirmar",TRIM(M12)&lt;&gt;"Pendiente",IF(L12="A otra fase",AND(COUNTIF('FASES'!$C$10:$C$39,B12)=1,SUMIF('FASES'!$C$10:$C$39,B12,'FASES'!$N$10:$N$39)=0),COUNTIF('FASES'!$C$10:$C$39,B12)=0)),0,1))),2))</f>
      </c>
      <c r="Y12" s="41">
        <f>IF(L12="Alta",IF(ISNUMBER(K12),K12,""),IF(ISNUMBER(H12),H12,""))</f>
      </c>
      <c r="Z12" s="41">
        <f>IF(OR(L12="Baja",L12="A otra fase"),IF(ISNUMBER(H12),H12,""),IF(ISNUMBER(K12),K12,""))</f>
      </c>
      <c r="AA12" s="41">
        <f>IFERROR(IF(AND(LEN(TRIM(C12&amp;""))&gt;0,LEN(TRIM(D12&amp;""))&gt;0),"ID:"&amp;SUBSTITUTE(SUBSTITUTE(SUBSTITUTE(SUBSTITUTE(UPPER(LEN(TRIM("C: "&amp;C12))&amp;":"&amp;TRIM("C: "&amp;C12)&amp;"|"&amp;LEN(TRIM("K: "&amp;D12))&amp;":"&amp;TRIM("K: "&amp;D12)),"!","!E"),"*","!A"),"?","!B"),"~","!C"),""),"")</f>
      </c>
      <c r="AB12" s="41" t="n">
        <f>IF(LEN(TRIM(AA12&amp;""))=0,0,COUNTIF($AA$10:$AA$109,AA12))</f>
        <v>0</v>
      </c>
    </row>
    <row r="13" ht="78" customHeight="1">
      <c r="B13" s="38" t="n">
        <v>4</v>
      </c>
      <c r="C13" s="43"/>
      <c r="D13" s="43"/>
      <c r="E13" s="44"/>
      <c r="F13" s="45"/>
      <c r="G13" s="46"/>
      <c r="H13" s="47"/>
      <c r="I13" s="45"/>
      <c r="J13" s="46"/>
      <c r="K13" s="47"/>
      <c r="L13" s="45"/>
      <c r="M13" s="44"/>
      <c r="N13" s="44"/>
      <c r="O13" s="38">
        <f>IF(NOT(ISNUMBER(X13)),"",IF(X13=2,"ROJO",IF(X13=1,"ÁMBAR","VERDE")))</f>
      </c>
      <c r="P13" s="39">
        <f>IFERROR(IF(NOT(COUNTA(C13:N13)&gt;0),"",IF(AB13&gt;1,"Clave repetida en el capítulo: distinguimos las ocurrencias.",IF(OR(OR(IF(LEN(TRIM(G13&amp;""))=0,FALSE,NOT(IF(ISNUMBER(G13),AND(G13&gt;=0,G13=ROUND(G13,6)),FALSE))),IF(LEN(TRIM(J13&amp;""))=0,FALSE,NOT(IF(ISNUMBER(J13),AND(J13&gt;=0,J13=ROUND(J13,6)),FALSE))),IF(LEN(TRIM(H13&amp;""))=0,FALSE,NOT(IF(ISNUMBER(H13),AND(H13=ROUND(H13,4)),FALSE))),IF(LEN(TRIM(K13&amp;""))=0,FALSE,NOT(IF(ISNUMBER(K13),AND(K13=ROUND(K13,4)),FALSE)))),OR(AND(L13="Comparable",LEN(TRIM(F13&amp;""))&gt;0,LEN(TRIM(I13&amp;""))&gt;0,UPPER(SUBSTITUTE(SUBSTITUTE(TRIM(F13&amp;""),"²","2"),"³","3"))&lt;&gt;UPPER(SUBSTITUTE(SUBSTITUTE(TRIM(I13&amp;""),"²","2"),"³","3"))),AND(L13="Alta",OR(LEN(TRIM(F13&amp;""))&gt;0,LEN(TRIM(H13&amp;""))&gt;0,IF(ISNUMBER(G13),G13&lt;&gt;0,FALSE))),AND(OR(L13="Baja",L13="A otra fase"),OR(LEN(TRIM(I13&amp;""))&gt;0,LEN(TRIM(K13&amp;""))&gt;0,IF(ISNUMBER(J13),J13&lt;&gt;0,FALSE)))),AND(LEN(TRIM(L13&amp;""))&gt;0,NOT(OR(L13="Comparable",L13="Alta",OR(L13="Baja",L13="A otra fase")))),AB13&gt;1),"Revisamos unidad, tipo y números. Alta: Q1=0, Ud1/P1 vacíos. Baja o fase: Q2=0, Ud2/P2 vacíos.",IF(W13=0,"Completamos cantidades, precios, unidades compatibles y referencias. Un vacío no es cero.",IF(OR(LEN(TRIM(M13&amp;""))=0,TRIM(M13)="Por confirmar",TRIM(M13)="Pendiente"),"La diferencia se conoce; falta documentar el motivo.",IF(X13&gt;0,"Revisamos FASES: destino, cantidad íntegra, previsión y referencias sin duplicar el ID.",IF(ABS(V13)&gt;0,"Datos completos. Incluimos el ajuste visible de redondeo al explicar la diferencia.","Datos completos para el alcance introducido."))))))),"Hay una entrada con error. Corregimos el dato antes de cerrar la comprobación.")</f>
      </c>
      <c r="Q13" s="41">
        <f>IF(W13=1,ROUND(G13*Y13,2),"")</f>
      </c>
      <c r="R13" s="41">
        <f>IF(W13=1,ROUND(J13*Z13,2),"")</f>
      </c>
      <c r="S13" s="41">
        <f>IF(W13=1,ROUND((J13-G13)*Y13,2),"")</f>
      </c>
      <c r="T13" s="41">
        <f>IF(W13=1,ROUND(J13*(Z13-Y13),2),"")</f>
      </c>
      <c r="U13" s="41">
        <f>IF(W13=1,ROUND(R13-Q13,2),"")</f>
      </c>
      <c r="V13" s="41">
        <f>IF(W13=1,ROUND(U13-S13-T13,2),"")</f>
      </c>
      <c r="W13" s="41" t="n">
        <f>IFERROR(IF(AND(LEN(TRIM(C13&amp;""))&gt;0,LEN(TRIM(D13&amp;""))&gt;0,LEN(TRIM(E13&amp;""))&gt;0,AND(LEN(TRIM(N13&amp;""))&gt;0,TRIM(N13)&lt;&gt;"Pendiente",TRIM(N13)&lt;&gt;"Por confirmar"),IF(ISNUMBER(G13),AND(G13&gt;=0,G13=ROUND(G13,6)),FALSE),IF(ISNUMBER(J13),AND(J13&gt;=0,J13=ROUND(J13,6)),FALSE),IF(L13="Comparable",AND(LEN(TRIM(F13&amp;""))&gt;0,LEN(TRIM(I13&amp;""))&gt;0,UPPER(SUBSTITUTE(SUBSTITUTE(TRIM(F13&amp;""),"²","2"),"³","3"))=UPPER(SUBSTITUTE(SUBSTITUTE(TRIM(I13&amp;""),"²","2"),"³","3"))),IF(L13="Alta",AND(LEN(TRIM(F13&amp;""))=0,LEN(TRIM(I13&amp;""))&gt;0),AND(LEN(TRIM(F13&amp;""))&gt;0,LEN(TRIM(I13&amp;""))=0))),IF(L13="Comparable",AND(IF(ISNUMBER(H13),AND(H13=ROUND(H13,4)),FALSE),IF(ISNUMBER(K13),AND(K13=ROUND(K13,4)),FALSE)),IF(L13="Alta",AND(IF(ISNUMBER(K13),AND(K13=ROUND(K13,4)),FALSE),LEN(TRIM(H13&amp;""))=0,G13=0),IF(OR(L13="Baja",L13="A otra fase"),AND(IF(ISNUMBER(H13),AND(H13=ROUND(H13,4)),FALSE),LEN(TRIM(K13&amp;""))=0,J13=0),FALSE))),NOT(OR(OR(IF(LEN(TRIM(G13&amp;""))=0,FALSE,NOT(IF(ISNUMBER(G13),AND(G13&gt;=0,G13=ROUND(G13,6)),FALSE))),IF(LEN(TRIM(J13&amp;""))=0,FALSE,NOT(IF(ISNUMBER(J13),AND(J13&gt;=0,J13=ROUND(J13,6)),FALSE))),IF(LEN(TRIM(H13&amp;""))=0,FALSE,NOT(IF(ISNUMBER(H13),AND(H13=ROUND(H13,4)),FALSE))),IF(LEN(TRIM(K13&amp;""))=0,FALSE,NOT(IF(ISNUMBER(K13),AND(K13=ROUND(K13,4)),FALSE)))),OR(AND(L13="Comparable",LEN(TRIM(F13&amp;""))&gt;0,LEN(TRIM(I13&amp;""))&gt;0,UPPER(SUBSTITUTE(SUBSTITUTE(TRIM(F13&amp;""),"²","2"),"³","3"))&lt;&gt;UPPER(SUBSTITUTE(SUBSTITUTE(TRIM(I13&amp;""),"²","2"),"³","3"))),AND(L13="Alta",OR(LEN(TRIM(F13&amp;""))&gt;0,LEN(TRIM(H13&amp;""))&gt;0,IF(ISNUMBER(G13),G13&lt;&gt;0,FALSE))),AND(OR(L13="Baja",L13="A otra fase"),OR(LEN(TRIM(I13&amp;""))&gt;0,LEN(TRIM(K13&amp;""))&gt;0,IF(ISNUMBER(J13),J13&lt;&gt;0,FALSE)))),AND(LEN(TRIM(L13&amp;""))&gt;0,NOT(OR(L13="Comparable",L13="Alta",OR(L13="Baja",L13="A otra fase")))),AB13&gt;1))),1,0),0)</f>
        <v>0</v>
      </c>
      <c r="X13" s="41">
        <f>IF(OR(ISERROR(C13),ISERROR(D13),ISERROR(E13),ISERROR(F13),ISERROR(G13),ISERROR(H13),ISERROR(I13),ISERROR(J13),ISERROR(K13),ISERROR(L13),ISERROR(M13),ISERROR(N13)),2,IFERROR(IF(NOT(COUNTA(C13:N13)&gt;0),"",IF(OR(OR(IF(LEN(TRIM(G13&amp;""))=0,FALSE,NOT(IF(ISNUMBER(G13),AND(G13&gt;=0,G13=ROUND(G13,6)),FALSE))),IF(LEN(TRIM(J13&amp;""))=0,FALSE,NOT(IF(ISNUMBER(J13),AND(J13&gt;=0,J13=ROUND(J13,6)),FALSE))),IF(LEN(TRIM(H13&amp;""))=0,FALSE,NOT(IF(ISNUMBER(H13),AND(H13=ROUND(H13,4)),FALSE))),IF(LEN(TRIM(K13&amp;""))=0,FALSE,NOT(IF(ISNUMBER(K13),AND(K13=ROUND(K13,4)),FALSE)))),OR(AND(L13="Comparable",LEN(TRIM(F13&amp;""))&gt;0,LEN(TRIM(I13&amp;""))&gt;0,UPPER(SUBSTITUTE(SUBSTITUTE(TRIM(F13&amp;""),"²","2"),"³","3"))&lt;&gt;UPPER(SUBSTITUTE(SUBSTITUTE(TRIM(I13&amp;""),"²","2"),"³","3"))),AND(L13="Alta",OR(LEN(TRIM(F13&amp;""))&gt;0,LEN(TRIM(H13&amp;""))&gt;0,IF(ISNUMBER(G13),G13&lt;&gt;0,FALSE))),AND(OR(L13="Baja",L13="A otra fase"),OR(LEN(TRIM(I13&amp;""))&gt;0,LEN(TRIM(K13&amp;""))&gt;0,IF(ISNUMBER(J13),J13&lt;&gt;0,FALSE)))),AND(LEN(TRIM(L13&amp;""))&gt;0,NOT(OR(L13="Comparable",L13="Alta",OR(L13="Baja",L13="A otra fase")))),AB13&gt;1),2,IF(AND(W13=1,LEN(TRIM(M13&amp;""))&gt;0,TRIM(M13)&lt;&gt;"Por confirmar",TRIM(M13)&lt;&gt;"Pendiente",IF(L13="A otra fase",AND(COUNTIF('FASES'!$C$10:$C$39,B13)=1,SUMIF('FASES'!$C$10:$C$39,B13,'FASES'!$N$10:$N$39)=0),COUNTIF('FASES'!$C$10:$C$39,B13)=0)),0,1))),2))</f>
      </c>
      <c r="Y13" s="41">
        <f>IF(L13="Alta",IF(ISNUMBER(K13),K13,""),IF(ISNUMBER(H13),H13,""))</f>
      </c>
      <c r="Z13" s="41">
        <f>IF(OR(L13="Baja",L13="A otra fase"),IF(ISNUMBER(H13),H13,""),IF(ISNUMBER(K13),K13,""))</f>
      </c>
      <c r="AA13" s="41">
        <f>IFERROR(IF(AND(LEN(TRIM(C13&amp;""))&gt;0,LEN(TRIM(D13&amp;""))&gt;0),"ID:"&amp;SUBSTITUTE(SUBSTITUTE(SUBSTITUTE(SUBSTITUTE(UPPER(LEN(TRIM("C: "&amp;C13))&amp;":"&amp;TRIM("C: "&amp;C13)&amp;"|"&amp;LEN(TRIM("K: "&amp;D13))&amp;":"&amp;TRIM("K: "&amp;D13)),"!","!E"),"*","!A"),"?","!B"),"~","!C"),""),"")</f>
      </c>
      <c r="AB13" s="41" t="n">
        <f>IF(LEN(TRIM(AA13&amp;""))=0,0,COUNTIF($AA$10:$AA$109,AA13))</f>
        <v>0</v>
      </c>
    </row>
    <row r="14" ht="78" customHeight="1">
      <c r="B14" s="38" t="n">
        <v>5</v>
      </c>
      <c r="C14" s="43"/>
      <c r="D14" s="43"/>
      <c r="E14" s="44"/>
      <c r="F14" s="45"/>
      <c r="G14" s="46"/>
      <c r="H14" s="47"/>
      <c r="I14" s="45"/>
      <c r="J14" s="46"/>
      <c r="K14" s="47"/>
      <c r="L14" s="45"/>
      <c r="M14" s="44"/>
      <c r="N14" s="44"/>
      <c r="O14" s="38">
        <f>IF(NOT(ISNUMBER(X14)),"",IF(X14=2,"ROJO",IF(X14=1,"ÁMBAR","VERDE")))</f>
      </c>
      <c r="P14" s="39">
        <f>IFERROR(IF(NOT(COUNTA(C14:N14)&gt;0),"",IF(AB14&gt;1,"Clave repetida en el capítulo: distinguimos las ocurrencias.",IF(OR(OR(IF(LEN(TRIM(G14&amp;""))=0,FALSE,NOT(IF(ISNUMBER(G14),AND(G14&gt;=0,G14=ROUND(G14,6)),FALSE))),IF(LEN(TRIM(J14&amp;""))=0,FALSE,NOT(IF(ISNUMBER(J14),AND(J14&gt;=0,J14=ROUND(J14,6)),FALSE))),IF(LEN(TRIM(H14&amp;""))=0,FALSE,NOT(IF(ISNUMBER(H14),AND(H14=ROUND(H14,4)),FALSE))),IF(LEN(TRIM(K14&amp;""))=0,FALSE,NOT(IF(ISNUMBER(K14),AND(K14=ROUND(K14,4)),FALSE)))),OR(AND(L14="Comparable",LEN(TRIM(F14&amp;""))&gt;0,LEN(TRIM(I14&amp;""))&gt;0,UPPER(SUBSTITUTE(SUBSTITUTE(TRIM(F14&amp;""),"²","2"),"³","3"))&lt;&gt;UPPER(SUBSTITUTE(SUBSTITUTE(TRIM(I14&amp;""),"²","2"),"³","3"))),AND(L14="Alta",OR(LEN(TRIM(F14&amp;""))&gt;0,LEN(TRIM(H14&amp;""))&gt;0,IF(ISNUMBER(G14),G14&lt;&gt;0,FALSE))),AND(OR(L14="Baja",L14="A otra fase"),OR(LEN(TRIM(I14&amp;""))&gt;0,LEN(TRIM(K14&amp;""))&gt;0,IF(ISNUMBER(J14),J14&lt;&gt;0,FALSE)))),AND(LEN(TRIM(L14&amp;""))&gt;0,NOT(OR(L14="Comparable",L14="Alta",OR(L14="Baja",L14="A otra fase")))),AB14&gt;1),"Revisamos unidad, tipo y números. Alta: Q1=0, Ud1/P1 vacíos. Baja o fase: Q2=0, Ud2/P2 vacíos.",IF(W14=0,"Completamos cantidades, precios, unidades compatibles y referencias. Un vacío no es cero.",IF(OR(LEN(TRIM(M14&amp;""))=0,TRIM(M14)="Por confirmar",TRIM(M14)="Pendiente"),"La diferencia se conoce; falta documentar el motivo.",IF(X14&gt;0,"Revisamos FASES: destino, cantidad íntegra, previsión y referencias sin duplicar el ID.",IF(ABS(V14)&gt;0,"Datos completos. Incluimos el ajuste visible de redondeo al explicar la diferencia.","Datos completos para el alcance introducido."))))))),"Hay una entrada con error. Corregimos el dato antes de cerrar la comprobación.")</f>
      </c>
      <c r="Q14" s="41">
        <f>IF(W14=1,ROUND(G14*Y14,2),"")</f>
      </c>
      <c r="R14" s="41">
        <f>IF(W14=1,ROUND(J14*Z14,2),"")</f>
      </c>
      <c r="S14" s="41">
        <f>IF(W14=1,ROUND((J14-G14)*Y14,2),"")</f>
      </c>
      <c r="T14" s="41">
        <f>IF(W14=1,ROUND(J14*(Z14-Y14),2),"")</f>
      </c>
      <c r="U14" s="41">
        <f>IF(W14=1,ROUND(R14-Q14,2),"")</f>
      </c>
      <c r="V14" s="41">
        <f>IF(W14=1,ROUND(U14-S14-T14,2),"")</f>
      </c>
      <c r="W14" s="41" t="n">
        <f>IFERROR(IF(AND(LEN(TRIM(C14&amp;""))&gt;0,LEN(TRIM(D14&amp;""))&gt;0,LEN(TRIM(E14&amp;""))&gt;0,AND(LEN(TRIM(N14&amp;""))&gt;0,TRIM(N14)&lt;&gt;"Pendiente",TRIM(N14)&lt;&gt;"Por confirmar"),IF(ISNUMBER(G14),AND(G14&gt;=0,G14=ROUND(G14,6)),FALSE),IF(ISNUMBER(J14),AND(J14&gt;=0,J14=ROUND(J14,6)),FALSE),IF(L14="Comparable",AND(LEN(TRIM(F14&amp;""))&gt;0,LEN(TRIM(I14&amp;""))&gt;0,UPPER(SUBSTITUTE(SUBSTITUTE(TRIM(F14&amp;""),"²","2"),"³","3"))=UPPER(SUBSTITUTE(SUBSTITUTE(TRIM(I14&amp;""),"²","2"),"³","3"))),IF(L14="Alta",AND(LEN(TRIM(F14&amp;""))=0,LEN(TRIM(I14&amp;""))&gt;0),AND(LEN(TRIM(F14&amp;""))&gt;0,LEN(TRIM(I14&amp;""))=0))),IF(L14="Comparable",AND(IF(ISNUMBER(H14),AND(H14=ROUND(H14,4)),FALSE),IF(ISNUMBER(K14),AND(K14=ROUND(K14,4)),FALSE)),IF(L14="Alta",AND(IF(ISNUMBER(K14),AND(K14=ROUND(K14,4)),FALSE),LEN(TRIM(H14&amp;""))=0,G14=0),IF(OR(L14="Baja",L14="A otra fase"),AND(IF(ISNUMBER(H14),AND(H14=ROUND(H14,4)),FALSE),LEN(TRIM(K14&amp;""))=0,J14=0),FALSE))),NOT(OR(OR(IF(LEN(TRIM(G14&amp;""))=0,FALSE,NOT(IF(ISNUMBER(G14),AND(G14&gt;=0,G14=ROUND(G14,6)),FALSE))),IF(LEN(TRIM(J14&amp;""))=0,FALSE,NOT(IF(ISNUMBER(J14),AND(J14&gt;=0,J14=ROUND(J14,6)),FALSE))),IF(LEN(TRIM(H14&amp;""))=0,FALSE,NOT(IF(ISNUMBER(H14),AND(H14=ROUND(H14,4)),FALSE))),IF(LEN(TRIM(K14&amp;""))=0,FALSE,NOT(IF(ISNUMBER(K14),AND(K14=ROUND(K14,4)),FALSE)))),OR(AND(L14="Comparable",LEN(TRIM(F14&amp;""))&gt;0,LEN(TRIM(I14&amp;""))&gt;0,UPPER(SUBSTITUTE(SUBSTITUTE(TRIM(F14&amp;""),"²","2"),"³","3"))&lt;&gt;UPPER(SUBSTITUTE(SUBSTITUTE(TRIM(I14&amp;""),"²","2"),"³","3"))),AND(L14="Alta",OR(LEN(TRIM(F14&amp;""))&gt;0,LEN(TRIM(H14&amp;""))&gt;0,IF(ISNUMBER(G14),G14&lt;&gt;0,FALSE))),AND(OR(L14="Baja",L14="A otra fase"),OR(LEN(TRIM(I14&amp;""))&gt;0,LEN(TRIM(K14&amp;""))&gt;0,IF(ISNUMBER(J14),J14&lt;&gt;0,FALSE)))),AND(LEN(TRIM(L14&amp;""))&gt;0,NOT(OR(L14="Comparable",L14="Alta",OR(L14="Baja",L14="A otra fase")))),AB14&gt;1))),1,0),0)</f>
        <v>0</v>
      </c>
      <c r="X14" s="41">
        <f>IF(OR(ISERROR(C14),ISERROR(D14),ISERROR(E14),ISERROR(F14),ISERROR(G14),ISERROR(H14),ISERROR(I14),ISERROR(J14),ISERROR(K14),ISERROR(L14),ISERROR(M14),ISERROR(N14)),2,IFERROR(IF(NOT(COUNTA(C14:N14)&gt;0),"",IF(OR(OR(IF(LEN(TRIM(G14&amp;""))=0,FALSE,NOT(IF(ISNUMBER(G14),AND(G14&gt;=0,G14=ROUND(G14,6)),FALSE))),IF(LEN(TRIM(J14&amp;""))=0,FALSE,NOT(IF(ISNUMBER(J14),AND(J14&gt;=0,J14=ROUND(J14,6)),FALSE))),IF(LEN(TRIM(H14&amp;""))=0,FALSE,NOT(IF(ISNUMBER(H14),AND(H14=ROUND(H14,4)),FALSE))),IF(LEN(TRIM(K14&amp;""))=0,FALSE,NOT(IF(ISNUMBER(K14),AND(K14=ROUND(K14,4)),FALSE)))),OR(AND(L14="Comparable",LEN(TRIM(F14&amp;""))&gt;0,LEN(TRIM(I14&amp;""))&gt;0,UPPER(SUBSTITUTE(SUBSTITUTE(TRIM(F14&amp;""),"²","2"),"³","3"))&lt;&gt;UPPER(SUBSTITUTE(SUBSTITUTE(TRIM(I14&amp;""),"²","2"),"³","3"))),AND(L14="Alta",OR(LEN(TRIM(F14&amp;""))&gt;0,LEN(TRIM(H14&amp;""))&gt;0,IF(ISNUMBER(G14),G14&lt;&gt;0,FALSE))),AND(OR(L14="Baja",L14="A otra fase"),OR(LEN(TRIM(I14&amp;""))&gt;0,LEN(TRIM(K14&amp;""))&gt;0,IF(ISNUMBER(J14),J14&lt;&gt;0,FALSE)))),AND(LEN(TRIM(L14&amp;""))&gt;0,NOT(OR(L14="Comparable",L14="Alta",OR(L14="Baja",L14="A otra fase")))),AB14&gt;1),2,IF(AND(W14=1,LEN(TRIM(M14&amp;""))&gt;0,TRIM(M14)&lt;&gt;"Por confirmar",TRIM(M14)&lt;&gt;"Pendiente",IF(L14="A otra fase",AND(COUNTIF('FASES'!$C$10:$C$39,B14)=1,SUMIF('FASES'!$C$10:$C$39,B14,'FASES'!$N$10:$N$39)=0),COUNTIF('FASES'!$C$10:$C$39,B14)=0)),0,1))),2))</f>
      </c>
      <c r="Y14" s="41">
        <f>IF(L14="Alta",IF(ISNUMBER(K14),K14,""),IF(ISNUMBER(H14),H14,""))</f>
      </c>
      <c r="Z14" s="41">
        <f>IF(OR(L14="Baja",L14="A otra fase"),IF(ISNUMBER(H14),H14,""),IF(ISNUMBER(K14),K14,""))</f>
      </c>
      <c r="AA14" s="41">
        <f>IFERROR(IF(AND(LEN(TRIM(C14&amp;""))&gt;0,LEN(TRIM(D14&amp;""))&gt;0),"ID:"&amp;SUBSTITUTE(SUBSTITUTE(SUBSTITUTE(SUBSTITUTE(UPPER(LEN(TRIM("C: "&amp;C14))&amp;":"&amp;TRIM("C: "&amp;C14)&amp;"|"&amp;LEN(TRIM("K: "&amp;D14))&amp;":"&amp;TRIM("K: "&amp;D14)),"!","!E"),"*","!A"),"?","!B"),"~","!C"),""),"")</f>
      </c>
      <c r="AB14" s="41" t="n">
        <f>IF(LEN(TRIM(AA14&amp;""))=0,0,COUNTIF($AA$10:$AA$109,AA14))</f>
        <v>0</v>
      </c>
    </row>
    <row r="15" ht="78" customHeight="1">
      <c r="B15" s="38" t="n">
        <v>6</v>
      </c>
      <c r="C15" s="43"/>
      <c r="D15" s="43"/>
      <c r="E15" s="44"/>
      <c r="F15" s="45"/>
      <c r="G15" s="46"/>
      <c r="H15" s="47"/>
      <c r="I15" s="45"/>
      <c r="J15" s="46"/>
      <c r="K15" s="47"/>
      <c r="L15" s="45"/>
      <c r="M15" s="44"/>
      <c r="N15" s="44"/>
      <c r="O15" s="38">
        <f>IF(NOT(ISNUMBER(X15)),"",IF(X15=2,"ROJO",IF(X15=1,"ÁMBAR","VERDE")))</f>
      </c>
      <c r="P15" s="39">
        <f>IFERROR(IF(NOT(COUNTA(C15:N15)&gt;0),"",IF(AB15&gt;1,"Clave repetida en el capítulo: distinguimos las ocurrencias.",IF(OR(OR(IF(LEN(TRIM(G15&amp;""))=0,FALSE,NOT(IF(ISNUMBER(G15),AND(G15&gt;=0,G15=ROUND(G15,6)),FALSE))),IF(LEN(TRIM(J15&amp;""))=0,FALSE,NOT(IF(ISNUMBER(J15),AND(J15&gt;=0,J15=ROUND(J15,6)),FALSE))),IF(LEN(TRIM(H15&amp;""))=0,FALSE,NOT(IF(ISNUMBER(H15),AND(H15=ROUND(H15,4)),FALSE))),IF(LEN(TRIM(K15&amp;""))=0,FALSE,NOT(IF(ISNUMBER(K15),AND(K15=ROUND(K15,4)),FALSE)))),OR(AND(L15="Comparable",LEN(TRIM(F15&amp;""))&gt;0,LEN(TRIM(I15&amp;""))&gt;0,UPPER(SUBSTITUTE(SUBSTITUTE(TRIM(F15&amp;""),"²","2"),"³","3"))&lt;&gt;UPPER(SUBSTITUTE(SUBSTITUTE(TRIM(I15&amp;""),"²","2"),"³","3"))),AND(L15="Alta",OR(LEN(TRIM(F15&amp;""))&gt;0,LEN(TRIM(H15&amp;""))&gt;0,IF(ISNUMBER(G15),G15&lt;&gt;0,FALSE))),AND(OR(L15="Baja",L15="A otra fase"),OR(LEN(TRIM(I15&amp;""))&gt;0,LEN(TRIM(K15&amp;""))&gt;0,IF(ISNUMBER(J15),J15&lt;&gt;0,FALSE)))),AND(LEN(TRIM(L15&amp;""))&gt;0,NOT(OR(L15="Comparable",L15="Alta",OR(L15="Baja",L15="A otra fase")))),AB15&gt;1),"Revisamos unidad, tipo y números. Alta: Q1=0, Ud1/P1 vacíos. Baja o fase: Q2=0, Ud2/P2 vacíos.",IF(W15=0,"Completamos cantidades, precios, unidades compatibles y referencias. Un vacío no es cero.",IF(OR(LEN(TRIM(M15&amp;""))=0,TRIM(M15)="Por confirmar",TRIM(M15)="Pendiente"),"La diferencia se conoce; falta documentar el motivo.",IF(X15&gt;0,"Revisamos FASES: destino, cantidad íntegra, previsión y referencias sin duplicar el ID.",IF(ABS(V15)&gt;0,"Datos completos. Incluimos el ajuste visible de redondeo al explicar la diferencia.","Datos completos para el alcance introducido."))))))),"Hay una entrada con error. Corregimos el dato antes de cerrar la comprobación.")</f>
      </c>
      <c r="Q15" s="41">
        <f>IF(W15=1,ROUND(G15*Y15,2),"")</f>
      </c>
      <c r="R15" s="41">
        <f>IF(W15=1,ROUND(J15*Z15,2),"")</f>
      </c>
      <c r="S15" s="41">
        <f>IF(W15=1,ROUND((J15-G15)*Y15,2),"")</f>
      </c>
      <c r="T15" s="41">
        <f>IF(W15=1,ROUND(J15*(Z15-Y15),2),"")</f>
      </c>
      <c r="U15" s="41">
        <f>IF(W15=1,ROUND(R15-Q15,2),"")</f>
      </c>
      <c r="V15" s="41">
        <f>IF(W15=1,ROUND(U15-S15-T15,2),"")</f>
      </c>
      <c r="W15" s="41" t="n">
        <f>IFERROR(IF(AND(LEN(TRIM(C15&amp;""))&gt;0,LEN(TRIM(D15&amp;""))&gt;0,LEN(TRIM(E15&amp;""))&gt;0,AND(LEN(TRIM(N15&amp;""))&gt;0,TRIM(N15)&lt;&gt;"Pendiente",TRIM(N15)&lt;&gt;"Por confirmar"),IF(ISNUMBER(G15),AND(G15&gt;=0,G15=ROUND(G15,6)),FALSE),IF(ISNUMBER(J15),AND(J15&gt;=0,J15=ROUND(J15,6)),FALSE),IF(L15="Comparable",AND(LEN(TRIM(F15&amp;""))&gt;0,LEN(TRIM(I15&amp;""))&gt;0,UPPER(SUBSTITUTE(SUBSTITUTE(TRIM(F15&amp;""),"²","2"),"³","3"))=UPPER(SUBSTITUTE(SUBSTITUTE(TRIM(I15&amp;""),"²","2"),"³","3"))),IF(L15="Alta",AND(LEN(TRIM(F15&amp;""))=0,LEN(TRIM(I15&amp;""))&gt;0),AND(LEN(TRIM(F15&amp;""))&gt;0,LEN(TRIM(I15&amp;""))=0))),IF(L15="Comparable",AND(IF(ISNUMBER(H15),AND(H15=ROUND(H15,4)),FALSE),IF(ISNUMBER(K15),AND(K15=ROUND(K15,4)),FALSE)),IF(L15="Alta",AND(IF(ISNUMBER(K15),AND(K15=ROUND(K15,4)),FALSE),LEN(TRIM(H15&amp;""))=0,G15=0),IF(OR(L15="Baja",L15="A otra fase"),AND(IF(ISNUMBER(H15),AND(H15=ROUND(H15,4)),FALSE),LEN(TRIM(K15&amp;""))=0,J15=0),FALSE))),NOT(OR(OR(IF(LEN(TRIM(G15&amp;""))=0,FALSE,NOT(IF(ISNUMBER(G15),AND(G15&gt;=0,G15=ROUND(G15,6)),FALSE))),IF(LEN(TRIM(J15&amp;""))=0,FALSE,NOT(IF(ISNUMBER(J15),AND(J15&gt;=0,J15=ROUND(J15,6)),FALSE))),IF(LEN(TRIM(H15&amp;""))=0,FALSE,NOT(IF(ISNUMBER(H15),AND(H15=ROUND(H15,4)),FALSE))),IF(LEN(TRIM(K15&amp;""))=0,FALSE,NOT(IF(ISNUMBER(K15),AND(K15=ROUND(K15,4)),FALSE)))),OR(AND(L15="Comparable",LEN(TRIM(F15&amp;""))&gt;0,LEN(TRIM(I15&amp;""))&gt;0,UPPER(SUBSTITUTE(SUBSTITUTE(TRIM(F15&amp;""),"²","2"),"³","3"))&lt;&gt;UPPER(SUBSTITUTE(SUBSTITUTE(TRIM(I15&amp;""),"²","2"),"³","3"))),AND(L15="Alta",OR(LEN(TRIM(F15&amp;""))&gt;0,LEN(TRIM(H15&amp;""))&gt;0,IF(ISNUMBER(G15),G15&lt;&gt;0,FALSE))),AND(OR(L15="Baja",L15="A otra fase"),OR(LEN(TRIM(I15&amp;""))&gt;0,LEN(TRIM(K15&amp;""))&gt;0,IF(ISNUMBER(J15),J15&lt;&gt;0,FALSE)))),AND(LEN(TRIM(L15&amp;""))&gt;0,NOT(OR(L15="Comparable",L15="Alta",OR(L15="Baja",L15="A otra fase")))),AB15&gt;1))),1,0),0)</f>
        <v>0</v>
      </c>
      <c r="X15" s="41">
        <f>IF(OR(ISERROR(C15),ISERROR(D15),ISERROR(E15),ISERROR(F15),ISERROR(G15),ISERROR(H15),ISERROR(I15),ISERROR(J15),ISERROR(K15),ISERROR(L15),ISERROR(M15),ISERROR(N15)),2,IFERROR(IF(NOT(COUNTA(C15:N15)&gt;0),"",IF(OR(OR(IF(LEN(TRIM(G15&amp;""))=0,FALSE,NOT(IF(ISNUMBER(G15),AND(G15&gt;=0,G15=ROUND(G15,6)),FALSE))),IF(LEN(TRIM(J15&amp;""))=0,FALSE,NOT(IF(ISNUMBER(J15),AND(J15&gt;=0,J15=ROUND(J15,6)),FALSE))),IF(LEN(TRIM(H15&amp;""))=0,FALSE,NOT(IF(ISNUMBER(H15),AND(H15=ROUND(H15,4)),FALSE))),IF(LEN(TRIM(K15&amp;""))=0,FALSE,NOT(IF(ISNUMBER(K15),AND(K15=ROUND(K15,4)),FALSE)))),OR(AND(L15="Comparable",LEN(TRIM(F15&amp;""))&gt;0,LEN(TRIM(I15&amp;""))&gt;0,UPPER(SUBSTITUTE(SUBSTITUTE(TRIM(F15&amp;""),"²","2"),"³","3"))&lt;&gt;UPPER(SUBSTITUTE(SUBSTITUTE(TRIM(I15&amp;""),"²","2"),"³","3"))),AND(L15="Alta",OR(LEN(TRIM(F15&amp;""))&gt;0,LEN(TRIM(H15&amp;""))&gt;0,IF(ISNUMBER(G15),G15&lt;&gt;0,FALSE))),AND(OR(L15="Baja",L15="A otra fase"),OR(LEN(TRIM(I15&amp;""))&gt;0,LEN(TRIM(K15&amp;""))&gt;0,IF(ISNUMBER(J15),J15&lt;&gt;0,FALSE)))),AND(LEN(TRIM(L15&amp;""))&gt;0,NOT(OR(L15="Comparable",L15="Alta",OR(L15="Baja",L15="A otra fase")))),AB15&gt;1),2,IF(AND(W15=1,LEN(TRIM(M15&amp;""))&gt;0,TRIM(M15)&lt;&gt;"Por confirmar",TRIM(M15)&lt;&gt;"Pendiente",IF(L15="A otra fase",AND(COUNTIF('FASES'!$C$10:$C$39,B15)=1,SUMIF('FASES'!$C$10:$C$39,B15,'FASES'!$N$10:$N$39)=0),COUNTIF('FASES'!$C$10:$C$39,B15)=0)),0,1))),2))</f>
      </c>
      <c r="Y15" s="41">
        <f>IF(L15="Alta",IF(ISNUMBER(K15),K15,""),IF(ISNUMBER(H15),H15,""))</f>
      </c>
      <c r="Z15" s="41">
        <f>IF(OR(L15="Baja",L15="A otra fase"),IF(ISNUMBER(H15),H15,""),IF(ISNUMBER(K15),K15,""))</f>
      </c>
      <c r="AA15" s="41">
        <f>IFERROR(IF(AND(LEN(TRIM(C15&amp;""))&gt;0,LEN(TRIM(D15&amp;""))&gt;0),"ID:"&amp;SUBSTITUTE(SUBSTITUTE(SUBSTITUTE(SUBSTITUTE(UPPER(LEN(TRIM("C: "&amp;C15))&amp;":"&amp;TRIM("C: "&amp;C15)&amp;"|"&amp;LEN(TRIM("K: "&amp;D15))&amp;":"&amp;TRIM("K: "&amp;D15)),"!","!E"),"*","!A"),"?","!B"),"~","!C"),""),"")</f>
      </c>
      <c r="AB15" s="41" t="n">
        <f>IF(LEN(TRIM(AA15&amp;""))=0,0,COUNTIF($AA$10:$AA$109,AA15))</f>
        <v>0</v>
      </c>
    </row>
    <row r="16" ht="78" customHeight="1">
      <c r="B16" s="38" t="n">
        <v>7</v>
      </c>
      <c r="C16" s="43"/>
      <c r="D16" s="43"/>
      <c r="E16" s="44"/>
      <c r="F16" s="45"/>
      <c r="G16" s="46"/>
      <c r="H16" s="47"/>
      <c r="I16" s="45"/>
      <c r="J16" s="46"/>
      <c r="K16" s="47"/>
      <c r="L16" s="45"/>
      <c r="M16" s="44"/>
      <c r="N16" s="44"/>
      <c r="O16" s="38">
        <f>IF(NOT(ISNUMBER(X16)),"",IF(X16=2,"ROJO",IF(X16=1,"ÁMBAR","VERDE")))</f>
      </c>
      <c r="P16" s="39">
        <f>IFERROR(IF(NOT(COUNTA(C16:N16)&gt;0),"",IF(AB16&gt;1,"Clave repetida en el capítulo: distinguimos las ocurrencias.",IF(OR(OR(IF(LEN(TRIM(G16&amp;""))=0,FALSE,NOT(IF(ISNUMBER(G16),AND(G16&gt;=0,G16=ROUND(G16,6)),FALSE))),IF(LEN(TRIM(J16&amp;""))=0,FALSE,NOT(IF(ISNUMBER(J16),AND(J16&gt;=0,J16=ROUND(J16,6)),FALSE))),IF(LEN(TRIM(H16&amp;""))=0,FALSE,NOT(IF(ISNUMBER(H16),AND(H16=ROUND(H16,4)),FALSE))),IF(LEN(TRIM(K16&amp;""))=0,FALSE,NOT(IF(ISNUMBER(K16),AND(K16=ROUND(K16,4)),FALSE)))),OR(AND(L16="Comparable",LEN(TRIM(F16&amp;""))&gt;0,LEN(TRIM(I16&amp;""))&gt;0,UPPER(SUBSTITUTE(SUBSTITUTE(TRIM(F16&amp;""),"²","2"),"³","3"))&lt;&gt;UPPER(SUBSTITUTE(SUBSTITUTE(TRIM(I16&amp;""),"²","2"),"³","3"))),AND(L16="Alta",OR(LEN(TRIM(F16&amp;""))&gt;0,LEN(TRIM(H16&amp;""))&gt;0,IF(ISNUMBER(G16),G16&lt;&gt;0,FALSE))),AND(OR(L16="Baja",L16="A otra fase"),OR(LEN(TRIM(I16&amp;""))&gt;0,LEN(TRIM(K16&amp;""))&gt;0,IF(ISNUMBER(J16),J16&lt;&gt;0,FALSE)))),AND(LEN(TRIM(L16&amp;""))&gt;0,NOT(OR(L16="Comparable",L16="Alta",OR(L16="Baja",L16="A otra fase")))),AB16&gt;1),"Revisamos unidad, tipo y números. Alta: Q1=0, Ud1/P1 vacíos. Baja o fase: Q2=0, Ud2/P2 vacíos.",IF(W16=0,"Completamos cantidades, precios, unidades compatibles y referencias. Un vacío no es cero.",IF(OR(LEN(TRIM(M16&amp;""))=0,TRIM(M16)="Por confirmar",TRIM(M16)="Pendiente"),"La diferencia se conoce; falta documentar el motivo.",IF(X16&gt;0,"Revisamos FASES: destino, cantidad íntegra, previsión y referencias sin duplicar el ID.",IF(ABS(V16)&gt;0,"Datos completos. Incluimos el ajuste visible de redondeo al explicar la diferencia.","Datos completos para el alcance introducido."))))))),"Hay una entrada con error. Corregimos el dato antes de cerrar la comprobación.")</f>
      </c>
      <c r="Q16" s="41">
        <f>IF(W16=1,ROUND(G16*Y16,2),"")</f>
      </c>
      <c r="R16" s="41">
        <f>IF(W16=1,ROUND(J16*Z16,2),"")</f>
      </c>
      <c r="S16" s="41">
        <f>IF(W16=1,ROUND((J16-G16)*Y16,2),"")</f>
      </c>
      <c r="T16" s="41">
        <f>IF(W16=1,ROUND(J16*(Z16-Y16),2),"")</f>
      </c>
      <c r="U16" s="41">
        <f>IF(W16=1,ROUND(R16-Q16,2),"")</f>
      </c>
      <c r="V16" s="41">
        <f>IF(W16=1,ROUND(U16-S16-T16,2),"")</f>
      </c>
      <c r="W16" s="41" t="n">
        <f>IFERROR(IF(AND(LEN(TRIM(C16&amp;""))&gt;0,LEN(TRIM(D16&amp;""))&gt;0,LEN(TRIM(E16&amp;""))&gt;0,AND(LEN(TRIM(N16&amp;""))&gt;0,TRIM(N16)&lt;&gt;"Pendiente",TRIM(N16)&lt;&gt;"Por confirmar"),IF(ISNUMBER(G16),AND(G16&gt;=0,G16=ROUND(G16,6)),FALSE),IF(ISNUMBER(J16),AND(J16&gt;=0,J16=ROUND(J16,6)),FALSE),IF(L16="Comparable",AND(LEN(TRIM(F16&amp;""))&gt;0,LEN(TRIM(I16&amp;""))&gt;0,UPPER(SUBSTITUTE(SUBSTITUTE(TRIM(F16&amp;""),"²","2"),"³","3"))=UPPER(SUBSTITUTE(SUBSTITUTE(TRIM(I16&amp;""),"²","2"),"³","3"))),IF(L16="Alta",AND(LEN(TRIM(F16&amp;""))=0,LEN(TRIM(I16&amp;""))&gt;0),AND(LEN(TRIM(F16&amp;""))&gt;0,LEN(TRIM(I16&amp;""))=0))),IF(L16="Comparable",AND(IF(ISNUMBER(H16),AND(H16=ROUND(H16,4)),FALSE),IF(ISNUMBER(K16),AND(K16=ROUND(K16,4)),FALSE)),IF(L16="Alta",AND(IF(ISNUMBER(K16),AND(K16=ROUND(K16,4)),FALSE),LEN(TRIM(H16&amp;""))=0,G16=0),IF(OR(L16="Baja",L16="A otra fase"),AND(IF(ISNUMBER(H16),AND(H16=ROUND(H16,4)),FALSE),LEN(TRIM(K16&amp;""))=0,J16=0),FALSE))),NOT(OR(OR(IF(LEN(TRIM(G16&amp;""))=0,FALSE,NOT(IF(ISNUMBER(G16),AND(G16&gt;=0,G16=ROUND(G16,6)),FALSE))),IF(LEN(TRIM(J16&amp;""))=0,FALSE,NOT(IF(ISNUMBER(J16),AND(J16&gt;=0,J16=ROUND(J16,6)),FALSE))),IF(LEN(TRIM(H16&amp;""))=0,FALSE,NOT(IF(ISNUMBER(H16),AND(H16=ROUND(H16,4)),FALSE))),IF(LEN(TRIM(K16&amp;""))=0,FALSE,NOT(IF(ISNUMBER(K16),AND(K16=ROUND(K16,4)),FALSE)))),OR(AND(L16="Comparable",LEN(TRIM(F16&amp;""))&gt;0,LEN(TRIM(I16&amp;""))&gt;0,UPPER(SUBSTITUTE(SUBSTITUTE(TRIM(F16&amp;""),"²","2"),"³","3"))&lt;&gt;UPPER(SUBSTITUTE(SUBSTITUTE(TRIM(I16&amp;""),"²","2"),"³","3"))),AND(L16="Alta",OR(LEN(TRIM(F16&amp;""))&gt;0,LEN(TRIM(H16&amp;""))&gt;0,IF(ISNUMBER(G16),G16&lt;&gt;0,FALSE))),AND(OR(L16="Baja",L16="A otra fase"),OR(LEN(TRIM(I16&amp;""))&gt;0,LEN(TRIM(K16&amp;""))&gt;0,IF(ISNUMBER(J16),J16&lt;&gt;0,FALSE)))),AND(LEN(TRIM(L16&amp;""))&gt;0,NOT(OR(L16="Comparable",L16="Alta",OR(L16="Baja",L16="A otra fase")))),AB16&gt;1))),1,0),0)</f>
        <v>0</v>
      </c>
      <c r="X16" s="41">
        <f>IF(OR(ISERROR(C16),ISERROR(D16),ISERROR(E16),ISERROR(F16),ISERROR(G16),ISERROR(H16),ISERROR(I16),ISERROR(J16),ISERROR(K16),ISERROR(L16),ISERROR(M16),ISERROR(N16)),2,IFERROR(IF(NOT(COUNTA(C16:N16)&gt;0),"",IF(OR(OR(IF(LEN(TRIM(G16&amp;""))=0,FALSE,NOT(IF(ISNUMBER(G16),AND(G16&gt;=0,G16=ROUND(G16,6)),FALSE))),IF(LEN(TRIM(J16&amp;""))=0,FALSE,NOT(IF(ISNUMBER(J16),AND(J16&gt;=0,J16=ROUND(J16,6)),FALSE))),IF(LEN(TRIM(H16&amp;""))=0,FALSE,NOT(IF(ISNUMBER(H16),AND(H16=ROUND(H16,4)),FALSE))),IF(LEN(TRIM(K16&amp;""))=0,FALSE,NOT(IF(ISNUMBER(K16),AND(K16=ROUND(K16,4)),FALSE)))),OR(AND(L16="Comparable",LEN(TRIM(F16&amp;""))&gt;0,LEN(TRIM(I16&amp;""))&gt;0,UPPER(SUBSTITUTE(SUBSTITUTE(TRIM(F16&amp;""),"²","2"),"³","3"))&lt;&gt;UPPER(SUBSTITUTE(SUBSTITUTE(TRIM(I16&amp;""),"²","2"),"³","3"))),AND(L16="Alta",OR(LEN(TRIM(F16&amp;""))&gt;0,LEN(TRIM(H16&amp;""))&gt;0,IF(ISNUMBER(G16),G16&lt;&gt;0,FALSE))),AND(OR(L16="Baja",L16="A otra fase"),OR(LEN(TRIM(I16&amp;""))&gt;0,LEN(TRIM(K16&amp;""))&gt;0,IF(ISNUMBER(J16),J16&lt;&gt;0,FALSE)))),AND(LEN(TRIM(L16&amp;""))&gt;0,NOT(OR(L16="Comparable",L16="Alta",OR(L16="Baja",L16="A otra fase")))),AB16&gt;1),2,IF(AND(W16=1,LEN(TRIM(M16&amp;""))&gt;0,TRIM(M16)&lt;&gt;"Por confirmar",TRIM(M16)&lt;&gt;"Pendiente",IF(L16="A otra fase",AND(COUNTIF('FASES'!$C$10:$C$39,B16)=1,SUMIF('FASES'!$C$10:$C$39,B16,'FASES'!$N$10:$N$39)=0),COUNTIF('FASES'!$C$10:$C$39,B16)=0)),0,1))),2))</f>
      </c>
      <c r="Y16" s="41">
        <f>IF(L16="Alta",IF(ISNUMBER(K16),K16,""),IF(ISNUMBER(H16),H16,""))</f>
      </c>
      <c r="Z16" s="41">
        <f>IF(OR(L16="Baja",L16="A otra fase"),IF(ISNUMBER(H16),H16,""),IF(ISNUMBER(K16),K16,""))</f>
      </c>
      <c r="AA16" s="41">
        <f>IFERROR(IF(AND(LEN(TRIM(C16&amp;""))&gt;0,LEN(TRIM(D16&amp;""))&gt;0),"ID:"&amp;SUBSTITUTE(SUBSTITUTE(SUBSTITUTE(SUBSTITUTE(UPPER(LEN(TRIM("C: "&amp;C16))&amp;":"&amp;TRIM("C: "&amp;C16)&amp;"|"&amp;LEN(TRIM("K: "&amp;D16))&amp;":"&amp;TRIM("K: "&amp;D16)),"!","!E"),"*","!A"),"?","!B"),"~","!C"),""),"")</f>
      </c>
      <c r="AB16" s="41" t="n">
        <f>IF(LEN(TRIM(AA16&amp;""))=0,0,COUNTIF($AA$10:$AA$109,AA16))</f>
        <v>0</v>
      </c>
    </row>
    <row r="17" ht="78" customHeight="1">
      <c r="B17" s="38" t="n">
        <v>8</v>
      </c>
      <c r="C17" s="43"/>
      <c r="D17" s="43"/>
      <c r="E17" s="44"/>
      <c r="F17" s="45"/>
      <c r="G17" s="46"/>
      <c r="H17" s="47"/>
      <c r="I17" s="45"/>
      <c r="J17" s="46"/>
      <c r="K17" s="47"/>
      <c r="L17" s="45"/>
      <c r="M17" s="44"/>
      <c r="N17" s="44"/>
      <c r="O17" s="38">
        <f>IF(NOT(ISNUMBER(X17)),"",IF(X17=2,"ROJO",IF(X17=1,"ÁMBAR","VERDE")))</f>
      </c>
      <c r="P17" s="39">
        <f>IFERROR(IF(NOT(COUNTA(C17:N17)&gt;0),"",IF(AB17&gt;1,"Clave repetida en el capítulo: distinguimos las ocurrencias.",IF(OR(OR(IF(LEN(TRIM(G17&amp;""))=0,FALSE,NOT(IF(ISNUMBER(G17),AND(G17&gt;=0,G17=ROUND(G17,6)),FALSE))),IF(LEN(TRIM(J17&amp;""))=0,FALSE,NOT(IF(ISNUMBER(J17),AND(J17&gt;=0,J17=ROUND(J17,6)),FALSE))),IF(LEN(TRIM(H17&amp;""))=0,FALSE,NOT(IF(ISNUMBER(H17),AND(H17=ROUND(H17,4)),FALSE))),IF(LEN(TRIM(K17&amp;""))=0,FALSE,NOT(IF(ISNUMBER(K17),AND(K17=ROUND(K17,4)),FALSE)))),OR(AND(L17="Comparable",LEN(TRIM(F17&amp;""))&gt;0,LEN(TRIM(I17&amp;""))&gt;0,UPPER(SUBSTITUTE(SUBSTITUTE(TRIM(F17&amp;""),"²","2"),"³","3"))&lt;&gt;UPPER(SUBSTITUTE(SUBSTITUTE(TRIM(I17&amp;""),"²","2"),"³","3"))),AND(L17="Alta",OR(LEN(TRIM(F17&amp;""))&gt;0,LEN(TRIM(H17&amp;""))&gt;0,IF(ISNUMBER(G17),G17&lt;&gt;0,FALSE))),AND(OR(L17="Baja",L17="A otra fase"),OR(LEN(TRIM(I17&amp;""))&gt;0,LEN(TRIM(K17&amp;""))&gt;0,IF(ISNUMBER(J17),J17&lt;&gt;0,FALSE)))),AND(LEN(TRIM(L17&amp;""))&gt;0,NOT(OR(L17="Comparable",L17="Alta",OR(L17="Baja",L17="A otra fase")))),AB17&gt;1),"Revisamos unidad, tipo y números. Alta: Q1=0, Ud1/P1 vacíos. Baja o fase: Q2=0, Ud2/P2 vacíos.",IF(W17=0,"Completamos cantidades, precios, unidades compatibles y referencias. Un vacío no es cero.",IF(OR(LEN(TRIM(M17&amp;""))=0,TRIM(M17)="Por confirmar",TRIM(M17)="Pendiente"),"La diferencia se conoce; falta documentar el motivo.",IF(X17&gt;0,"Revisamos FASES: destino, cantidad íntegra, previsión y referencias sin duplicar el ID.",IF(ABS(V17)&gt;0,"Datos completos. Incluimos el ajuste visible de redondeo al explicar la diferencia.","Datos completos para el alcance introducido."))))))),"Hay una entrada con error. Corregimos el dato antes de cerrar la comprobación.")</f>
      </c>
      <c r="Q17" s="41">
        <f>IF(W17=1,ROUND(G17*Y17,2),"")</f>
      </c>
      <c r="R17" s="41">
        <f>IF(W17=1,ROUND(J17*Z17,2),"")</f>
      </c>
      <c r="S17" s="41">
        <f>IF(W17=1,ROUND((J17-G17)*Y17,2),"")</f>
      </c>
      <c r="T17" s="41">
        <f>IF(W17=1,ROUND(J17*(Z17-Y17),2),"")</f>
      </c>
      <c r="U17" s="41">
        <f>IF(W17=1,ROUND(R17-Q17,2),"")</f>
      </c>
      <c r="V17" s="41">
        <f>IF(W17=1,ROUND(U17-S17-T17,2),"")</f>
      </c>
      <c r="W17" s="41" t="n">
        <f>IFERROR(IF(AND(LEN(TRIM(C17&amp;""))&gt;0,LEN(TRIM(D17&amp;""))&gt;0,LEN(TRIM(E17&amp;""))&gt;0,AND(LEN(TRIM(N17&amp;""))&gt;0,TRIM(N17)&lt;&gt;"Pendiente",TRIM(N17)&lt;&gt;"Por confirmar"),IF(ISNUMBER(G17),AND(G17&gt;=0,G17=ROUND(G17,6)),FALSE),IF(ISNUMBER(J17),AND(J17&gt;=0,J17=ROUND(J17,6)),FALSE),IF(L17="Comparable",AND(LEN(TRIM(F17&amp;""))&gt;0,LEN(TRIM(I17&amp;""))&gt;0,UPPER(SUBSTITUTE(SUBSTITUTE(TRIM(F17&amp;""),"²","2"),"³","3"))=UPPER(SUBSTITUTE(SUBSTITUTE(TRIM(I17&amp;""),"²","2"),"³","3"))),IF(L17="Alta",AND(LEN(TRIM(F17&amp;""))=0,LEN(TRIM(I17&amp;""))&gt;0),AND(LEN(TRIM(F17&amp;""))&gt;0,LEN(TRIM(I17&amp;""))=0))),IF(L17="Comparable",AND(IF(ISNUMBER(H17),AND(H17=ROUND(H17,4)),FALSE),IF(ISNUMBER(K17),AND(K17=ROUND(K17,4)),FALSE)),IF(L17="Alta",AND(IF(ISNUMBER(K17),AND(K17=ROUND(K17,4)),FALSE),LEN(TRIM(H17&amp;""))=0,G17=0),IF(OR(L17="Baja",L17="A otra fase"),AND(IF(ISNUMBER(H17),AND(H17=ROUND(H17,4)),FALSE),LEN(TRIM(K17&amp;""))=0,J17=0),FALSE))),NOT(OR(OR(IF(LEN(TRIM(G17&amp;""))=0,FALSE,NOT(IF(ISNUMBER(G17),AND(G17&gt;=0,G17=ROUND(G17,6)),FALSE))),IF(LEN(TRIM(J17&amp;""))=0,FALSE,NOT(IF(ISNUMBER(J17),AND(J17&gt;=0,J17=ROUND(J17,6)),FALSE))),IF(LEN(TRIM(H17&amp;""))=0,FALSE,NOT(IF(ISNUMBER(H17),AND(H17=ROUND(H17,4)),FALSE))),IF(LEN(TRIM(K17&amp;""))=0,FALSE,NOT(IF(ISNUMBER(K17),AND(K17=ROUND(K17,4)),FALSE)))),OR(AND(L17="Comparable",LEN(TRIM(F17&amp;""))&gt;0,LEN(TRIM(I17&amp;""))&gt;0,UPPER(SUBSTITUTE(SUBSTITUTE(TRIM(F17&amp;""),"²","2"),"³","3"))&lt;&gt;UPPER(SUBSTITUTE(SUBSTITUTE(TRIM(I17&amp;""),"²","2"),"³","3"))),AND(L17="Alta",OR(LEN(TRIM(F17&amp;""))&gt;0,LEN(TRIM(H17&amp;""))&gt;0,IF(ISNUMBER(G17),G17&lt;&gt;0,FALSE))),AND(OR(L17="Baja",L17="A otra fase"),OR(LEN(TRIM(I17&amp;""))&gt;0,LEN(TRIM(K17&amp;""))&gt;0,IF(ISNUMBER(J17),J17&lt;&gt;0,FALSE)))),AND(LEN(TRIM(L17&amp;""))&gt;0,NOT(OR(L17="Comparable",L17="Alta",OR(L17="Baja",L17="A otra fase")))),AB17&gt;1))),1,0),0)</f>
        <v>0</v>
      </c>
      <c r="X17" s="41">
        <f>IF(OR(ISERROR(C17),ISERROR(D17),ISERROR(E17),ISERROR(F17),ISERROR(G17),ISERROR(H17),ISERROR(I17),ISERROR(J17),ISERROR(K17),ISERROR(L17),ISERROR(M17),ISERROR(N17)),2,IFERROR(IF(NOT(COUNTA(C17:N17)&gt;0),"",IF(OR(OR(IF(LEN(TRIM(G17&amp;""))=0,FALSE,NOT(IF(ISNUMBER(G17),AND(G17&gt;=0,G17=ROUND(G17,6)),FALSE))),IF(LEN(TRIM(J17&amp;""))=0,FALSE,NOT(IF(ISNUMBER(J17),AND(J17&gt;=0,J17=ROUND(J17,6)),FALSE))),IF(LEN(TRIM(H17&amp;""))=0,FALSE,NOT(IF(ISNUMBER(H17),AND(H17=ROUND(H17,4)),FALSE))),IF(LEN(TRIM(K17&amp;""))=0,FALSE,NOT(IF(ISNUMBER(K17),AND(K17=ROUND(K17,4)),FALSE)))),OR(AND(L17="Comparable",LEN(TRIM(F17&amp;""))&gt;0,LEN(TRIM(I17&amp;""))&gt;0,UPPER(SUBSTITUTE(SUBSTITUTE(TRIM(F17&amp;""),"²","2"),"³","3"))&lt;&gt;UPPER(SUBSTITUTE(SUBSTITUTE(TRIM(I17&amp;""),"²","2"),"³","3"))),AND(L17="Alta",OR(LEN(TRIM(F17&amp;""))&gt;0,LEN(TRIM(H17&amp;""))&gt;0,IF(ISNUMBER(G17),G17&lt;&gt;0,FALSE))),AND(OR(L17="Baja",L17="A otra fase"),OR(LEN(TRIM(I17&amp;""))&gt;0,LEN(TRIM(K17&amp;""))&gt;0,IF(ISNUMBER(J17),J17&lt;&gt;0,FALSE)))),AND(LEN(TRIM(L17&amp;""))&gt;0,NOT(OR(L17="Comparable",L17="Alta",OR(L17="Baja",L17="A otra fase")))),AB17&gt;1),2,IF(AND(W17=1,LEN(TRIM(M17&amp;""))&gt;0,TRIM(M17)&lt;&gt;"Por confirmar",TRIM(M17)&lt;&gt;"Pendiente",IF(L17="A otra fase",AND(COUNTIF('FASES'!$C$10:$C$39,B17)=1,SUMIF('FASES'!$C$10:$C$39,B17,'FASES'!$N$10:$N$39)=0),COUNTIF('FASES'!$C$10:$C$39,B17)=0)),0,1))),2))</f>
      </c>
      <c r="Y17" s="41">
        <f>IF(L17="Alta",IF(ISNUMBER(K17),K17,""),IF(ISNUMBER(H17),H17,""))</f>
      </c>
      <c r="Z17" s="41">
        <f>IF(OR(L17="Baja",L17="A otra fase"),IF(ISNUMBER(H17),H17,""),IF(ISNUMBER(K17),K17,""))</f>
      </c>
      <c r="AA17" s="41">
        <f>IFERROR(IF(AND(LEN(TRIM(C17&amp;""))&gt;0,LEN(TRIM(D17&amp;""))&gt;0),"ID:"&amp;SUBSTITUTE(SUBSTITUTE(SUBSTITUTE(SUBSTITUTE(UPPER(LEN(TRIM("C: "&amp;C17))&amp;":"&amp;TRIM("C: "&amp;C17)&amp;"|"&amp;LEN(TRIM("K: "&amp;D17))&amp;":"&amp;TRIM("K: "&amp;D17)),"!","!E"),"*","!A"),"?","!B"),"~","!C"),""),"")</f>
      </c>
      <c r="AB17" s="41" t="n">
        <f>IF(LEN(TRIM(AA17&amp;""))=0,0,COUNTIF($AA$10:$AA$109,AA17))</f>
        <v>0</v>
      </c>
    </row>
    <row r="18" ht="78" customHeight="1">
      <c r="B18" s="38" t="n">
        <v>9</v>
      </c>
      <c r="C18" s="43"/>
      <c r="D18" s="43"/>
      <c r="E18" s="44"/>
      <c r="F18" s="45"/>
      <c r="G18" s="46"/>
      <c r="H18" s="47"/>
      <c r="I18" s="45"/>
      <c r="J18" s="46"/>
      <c r="K18" s="47"/>
      <c r="L18" s="45"/>
      <c r="M18" s="44"/>
      <c r="N18" s="44"/>
      <c r="O18" s="38">
        <f>IF(NOT(ISNUMBER(X18)),"",IF(X18=2,"ROJO",IF(X18=1,"ÁMBAR","VERDE")))</f>
      </c>
      <c r="P18" s="39">
        <f>IFERROR(IF(NOT(COUNTA(C18:N18)&gt;0),"",IF(AB18&gt;1,"Clave repetida en el capítulo: distinguimos las ocurrencias.",IF(OR(OR(IF(LEN(TRIM(G18&amp;""))=0,FALSE,NOT(IF(ISNUMBER(G18),AND(G18&gt;=0,G18=ROUND(G18,6)),FALSE))),IF(LEN(TRIM(J18&amp;""))=0,FALSE,NOT(IF(ISNUMBER(J18),AND(J18&gt;=0,J18=ROUND(J18,6)),FALSE))),IF(LEN(TRIM(H18&amp;""))=0,FALSE,NOT(IF(ISNUMBER(H18),AND(H18=ROUND(H18,4)),FALSE))),IF(LEN(TRIM(K18&amp;""))=0,FALSE,NOT(IF(ISNUMBER(K18),AND(K18=ROUND(K18,4)),FALSE)))),OR(AND(L18="Comparable",LEN(TRIM(F18&amp;""))&gt;0,LEN(TRIM(I18&amp;""))&gt;0,UPPER(SUBSTITUTE(SUBSTITUTE(TRIM(F18&amp;""),"²","2"),"³","3"))&lt;&gt;UPPER(SUBSTITUTE(SUBSTITUTE(TRIM(I18&amp;""),"²","2"),"³","3"))),AND(L18="Alta",OR(LEN(TRIM(F18&amp;""))&gt;0,LEN(TRIM(H18&amp;""))&gt;0,IF(ISNUMBER(G18),G18&lt;&gt;0,FALSE))),AND(OR(L18="Baja",L18="A otra fase"),OR(LEN(TRIM(I18&amp;""))&gt;0,LEN(TRIM(K18&amp;""))&gt;0,IF(ISNUMBER(J18),J18&lt;&gt;0,FALSE)))),AND(LEN(TRIM(L18&amp;""))&gt;0,NOT(OR(L18="Comparable",L18="Alta",OR(L18="Baja",L18="A otra fase")))),AB18&gt;1),"Revisamos unidad, tipo y números. Alta: Q1=0, Ud1/P1 vacíos. Baja o fase: Q2=0, Ud2/P2 vacíos.",IF(W18=0,"Completamos cantidades, precios, unidades compatibles y referencias. Un vacío no es cero.",IF(OR(LEN(TRIM(M18&amp;""))=0,TRIM(M18)="Por confirmar",TRIM(M18)="Pendiente"),"La diferencia se conoce; falta documentar el motivo.",IF(X18&gt;0,"Revisamos FASES: destino, cantidad íntegra, previsión y referencias sin duplicar el ID.",IF(ABS(V18)&gt;0,"Datos completos. Incluimos el ajuste visible de redondeo al explicar la diferencia.","Datos completos para el alcance introducido."))))))),"Hay una entrada con error. Corregimos el dato antes de cerrar la comprobación.")</f>
      </c>
      <c r="Q18" s="41">
        <f>IF(W18=1,ROUND(G18*Y18,2),"")</f>
      </c>
      <c r="R18" s="41">
        <f>IF(W18=1,ROUND(J18*Z18,2),"")</f>
      </c>
      <c r="S18" s="41">
        <f>IF(W18=1,ROUND((J18-G18)*Y18,2),"")</f>
      </c>
      <c r="T18" s="41">
        <f>IF(W18=1,ROUND(J18*(Z18-Y18),2),"")</f>
      </c>
      <c r="U18" s="41">
        <f>IF(W18=1,ROUND(R18-Q18,2),"")</f>
      </c>
      <c r="V18" s="41">
        <f>IF(W18=1,ROUND(U18-S18-T18,2),"")</f>
      </c>
      <c r="W18" s="41" t="n">
        <f>IFERROR(IF(AND(LEN(TRIM(C18&amp;""))&gt;0,LEN(TRIM(D18&amp;""))&gt;0,LEN(TRIM(E18&amp;""))&gt;0,AND(LEN(TRIM(N18&amp;""))&gt;0,TRIM(N18)&lt;&gt;"Pendiente",TRIM(N18)&lt;&gt;"Por confirmar"),IF(ISNUMBER(G18),AND(G18&gt;=0,G18=ROUND(G18,6)),FALSE),IF(ISNUMBER(J18),AND(J18&gt;=0,J18=ROUND(J18,6)),FALSE),IF(L18="Comparable",AND(LEN(TRIM(F18&amp;""))&gt;0,LEN(TRIM(I18&amp;""))&gt;0,UPPER(SUBSTITUTE(SUBSTITUTE(TRIM(F18&amp;""),"²","2"),"³","3"))=UPPER(SUBSTITUTE(SUBSTITUTE(TRIM(I18&amp;""),"²","2"),"³","3"))),IF(L18="Alta",AND(LEN(TRIM(F18&amp;""))=0,LEN(TRIM(I18&amp;""))&gt;0),AND(LEN(TRIM(F18&amp;""))&gt;0,LEN(TRIM(I18&amp;""))=0))),IF(L18="Comparable",AND(IF(ISNUMBER(H18),AND(H18=ROUND(H18,4)),FALSE),IF(ISNUMBER(K18),AND(K18=ROUND(K18,4)),FALSE)),IF(L18="Alta",AND(IF(ISNUMBER(K18),AND(K18=ROUND(K18,4)),FALSE),LEN(TRIM(H18&amp;""))=0,G18=0),IF(OR(L18="Baja",L18="A otra fase"),AND(IF(ISNUMBER(H18),AND(H18=ROUND(H18,4)),FALSE),LEN(TRIM(K18&amp;""))=0,J18=0),FALSE))),NOT(OR(OR(IF(LEN(TRIM(G18&amp;""))=0,FALSE,NOT(IF(ISNUMBER(G18),AND(G18&gt;=0,G18=ROUND(G18,6)),FALSE))),IF(LEN(TRIM(J18&amp;""))=0,FALSE,NOT(IF(ISNUMBER(J18),AND(J18&gt;=0,J18=ROUND(J18,6)),FALSE))),IF(LEN(TRIM(H18&amp;""))=0,FALSE,NOT(IF(ISNUMBER(H18),AND(H18=ROUND(H18,4)),FALSE))),IF(LEN(TRIM(K18&amp;""))=0,FALSE,NOT(IF(ISNUMBER(K18),AND(K18=ROUND(K18,4)),FALSE)))),OR(AND(L18="Comparable",LEN(TRIM(F18&amp;""))&gt;0,LEN(TRIM(I18&amp;""))&gt;0,UPPER(SUBSTITUTE(SUBSTITUTE(TRIM(F18&amp;""),"²","2"),"³","3"))&lt;&gt;UPPER(SUBSTITUTE(SUBSTITUTE(TRIM(I18&amp;""),"²","2"),"³","3"))),AND(L18="Alta",OR(LEN(TRIM(F18&amp;""))&gt;0,LEN(TRIM(H18&amp;""))&gt;0,IF(ISNUMBER(G18),G18&lt;&gt;0,FALSE))),AND(OR(L18="Baja",L18="A otra fase"),OR(LEN(TRIM(I18&amp;""))&gt;0,LEN(TRIM(K18&amp;""))&gt;0,IF(ISNUMBER(J18),J18&lt;&gt;0,FALSE)))),AND(LEN(TRIM(L18&amp;""))&gt;0,NOT(OR(L18="Comparable",L18="Alta",OR(L18="Baja",L18="A otra fase")))),AB18&gt;1))),1,0),0)</f>
        <v>0</v>
      </c>
      <c r="X18" s="41">
        <f>IF(OR(ISERROR(C18),ISERROR(D18),ISERROR(E18),ISERROR(F18),ISERROR(G18),ISERROR(H18),ISERROR(I18),ISERROR(J18),ISERROR(K18),ISERROR(L18),ISERROR(M18),ISERROR(N18)),2,IFERROR(IF(NOT(COUNTA(C18:N18)&gt;0),"",IF(OR(OR(IF(LEN(TRIM(G18&amp;""))=0,FALSE,NOT(IF(ISNUMBER(G18),AND(G18&gt;=0,G18=ROUND(G18,6)),FALSE))),IF(LEN(TRIM(J18&amp;""))=0,FALSE,NOT(IF(ISNUMBER(J18),AND(J18&gt;=0,J18=ROUND(J18,6)),FALSE))),IF(LEN(TRIM(H18&amp;""))=0,FALSE,NOT(IF(ISNUMBER(H18),AND(H18=ROUND(H18,4)),FALSE))),IF(LEN(TRIM(K18&amp;""))=0,FALSE,NOT(IF(ISNUMBER(K18),AND(K18=ROUND(K18,4)),FALSE)))),OR(AND(L18="Comparable",LEN(TRIM(F18&amp;""))&gt;0,LEN(TRIM(I18&amp;""))&gt;0,UPPER(SUBSTITUTE(SUBSTITUTE(TRIM(F18&amp;""),"²","2"),"³","3"))&lt;&gt;UPPER(SUBSTITUTE(SUBSTITUTE(TRIM(I18&amp;""),"²","2"),"³","3"))),AND(L18="Alta",OR(LEN(TRIM(F18&amp;""))&gt;0,LEN(TRIM(H18&amp;""))&gt;0,IF(ISNUMBER(G18),G18&lt;&gt;0,FALSE))),AND(OR(L18="Baja",L18="A otra fase"),OR(LEN(TRIM(I18&amp;""))&gt;0,LEN(TRIM(K18&amp;""))&gt;0,IF(ISNUMBER(J18),J18&lt;&gt;0,FALSE)))),AND(LEN(TRIM(L18&amp;""))&gt;0,NOT(OR(L18="Comparable",L18="Alta",OR(L18="Baja",L18="A otra fase")))),AB18&gt;1),2,IF(AND(W18=1,LEN(TRIM(M18&amp;""))&gt;0,TRIM(M18)&lt;&gt;"Por confirmar",TRIM(M18)&lt;&gt;"Pendiente",IF(L18="A otra fase",AND(COUNTIF('FASES'!$C$10:$C$39,B18)=1,SUMIF('FASES'!$C$10:$C$39,B18,'FASES'!$N$10:$N$39)=0),COUNTIF('FASES'!$C$10:$C$39,B18)=0)),0,1))),2))</f>
      </c>
      <c r="Y18" s="41">
        <f>IF(L18="Alta",IF(ISNUMBER(K18),K18,""),IF(ISNUMBER(H18),H18,""))</f>
      </c>
      <c r="Z18" s="41">
        <f>IF(OR(L18="Baja",L18="A otra fase"),IF(ISNUMBER(H18),H18,""),IF(ISNUMBER(K18),K18,""))</f>
      </c>
      <c r="AA18" s="41">
        <f>IFERROR(IF(AND(LEN(TRIM(C18&amp;""))&gt;0,LEN(TRIM(D18&amp;""))&gt;0),"ID:"&amp;SUBSTITUTE(SUBSTITUTE(SUBSTITUTE(SUBSTITUTE(UPPER(LEN(TRIM("C: "&amp;C18))&amp;":"&amp;TRIM("C: "&amp;C18)&amp;"|"&amp;LEN(TRIM("K: "&amp;D18))&amp;":"&amp;TRIM("K: "&amp;D18)),"!","!E"),"*","!A"),"?","!B"),"~","!C"),""),"")</f>
      </c>
      <c r="AB18" s="41" t="n">
        <f>IF(LEN(TRIM(AA18&amp;""))=0,0,COUNTIF($AA$10:$AA$109,AA18))</f>
        <v>0</v>
      </c>
    </row>
    <row r="19" ht="78" customHeight="1">
      <c r="B19" s="38" t="n">
        <v>10</v>
      </c>
      <c r="C19" s="43"/>
      <c r="D19" s="43"/>
      <c r="E19" s="44"/>
      <c r="F19" s="45"/>
      <c r="G19" s="46"/>
      <c r="H19" s="47"/>
      <c r="I19" s="45"/>
      <c r="J19" s="46"/>
      <c r="K19" s="47"/>
      <c r="L19" s="45"/>
      <c r="M19" s="44"/>
      <c r="N19" s="44"/>
      <c r="O19" s="38">
        <f>IF(NOT(ISNUMBER(X19)),"",IF(X19=2,"ROJO",IF(X19=1,"ÁMBAR","VERDE")))</f>
      </c>
      <c r="P19" s="39">
        <f>IFERROR(IF(NOT(COUNTA(C19:N19)&gt;0),"",IF(AB19&gt;1,"Clave repetida en el capítulo: distinguimos las ocurrencias.",IF(OR(OR(IF(LEN(TRIM(G19&amp;""))=0,FALSE,NOT(IF(ISNUMBER(G19),AND(G19&gt;=0,G19=ROUND(G19,6)),FALSE))),IF(LEN(TRIM(J19&amp;""))=0,FALSE,NOT(IF(ISNUMBER(J19),AND(J19&gt;=0,J19=ROUND(J19,6)),FALSE))),IF(LEN(TRIM(H19&amp;""))=0,FALSE,NOT(IF(ISNUMBER(H19),AND(H19=ROUND(H19,4)),FALSE))),IF(LEN(TRIM(K19&amp;""))=0,FALSE,NOT(IF(ISNUMBER(K19),AND(K19=ROUND(K19,4)),FALSE)))),OR(AND(L19="Comparable",LEN(TRIM(F19&amp;""))&gt;0,LEN(TRIM(I19&amp;""))&gt;0,UPPER(SUBSTITUTE(SUBSTITUTE(TRIM(F19&amp;""),"²","2"),"³","3"))&lt;&gt;UPPER(SUBSTITUTE(SUBSTITUTE(TRIM(I19&amp;""),"²","2"),"³","3"))),AND(L19="Alta",OR(LEN(TRIM(F19&amp;""))&gt;0,LEN(TRIM(H19&amp;""))&gt;0,IF(ISNUMBER(G19),G19&lt;&gt;0,FALSE))),AND(OR(L19="Baja",L19="A otra fase"),OR(LEN(TRIM(I19&amp;""))&gt;0,LEN(TRIM(K19&amp;""))&gt;0,IF(ISNUMBER(J19),J19&lt;&gt;0,FALSE)))),AND(LEN(TRIM(L19&amp;""))&gt;0,NOT(OR(L19="Comparable",L19="Alta",OR(L19="Baja",L19="A otra fase")))),AB19&gt;1),"Revisamos unidad, tipo y números. Alta: Q1=0, Ud1/P1 vacíos. Baja o fase: Q2=0, Ud2/P2 vacíos.",IF(W19=0,"Completamos cantidades, precios, unidades compatibles y referencias. Un vacío no es cero.",IF(OR(LEN(TRIM(M19&amp;""))=0,TRIM(M19)="Por confirmar",TRIM(M19)="Pendiente"),"La diferencia se conoce; falta documentar el motivo.",IF(X19&gt;0,"Revisamos FASES: destino, cantidad íntegra, previsión y referencias sin duplicar el ID.",IF(ABS(V19)&gt;0,"Datos completos. Incluimos el ajuste visible de redondeo al explicar la diferencia.","Datos completos para el alcance introducido."))))))),"Hay una entrada con error. Corregimos el dato antes de cerrar la comprobación.")</f>
      </c>
      <c r="Q19" s="41">
        <f>IF(W19=1,ROUND(G19*Y19,2),"")</f>
      </c>
      <c r="R19" s="41">
        <f>IF(W19=1,ROUND(J19*Z19,2),"")</f>
      </c>
      <c r="S19" s="41">
        <f>IF(W19=1,ROUND((J19-G19)*Y19,2),"")</f>
      </c>
      <c r="T19" s="41">
        <f>IF(W19=1,ROUND(J19*(Z19-Y19),2),"")</f>
      </c>
      <c r="U19" s="41">
        <f>IF(W19=1,ROUND(R19-Q19,2),"")</f>
      </c>
      <c r="V19" s="41">
        <f>IF(W19=1,ROUND(U19-S19-T19,2),"")</f>
      </c>
      <c r="W19" s="41" t="n">
        <f>IFERROR(IF(AND(LEN(TRIM(C19&amp;""))&gt;0,LEN(TRIM(D19&amp;""))&gt;0,LEN(TRIM(E19&amp;""))&gt;0,AND(LEN(TRIM(N19&amp;""))&gt;0,TRIM(N19)&lt;&gt;"Pendiente",TRIM(N19)&lt;&gt;"Por confirmar"),IF(ISNUMBER(G19),AND(G19&gt;=0,G19=ROUND(G19,6)),FALSE),IF(ISNUMBER(J19),AND(J19&gt;=0,J19=ROUND(J19,6)),FALSE),IF(L19="Comparable",AND(LEN(TRIM(F19&amp;""))&gt;0,LEN(TRIM(I19&amp;""))&gt;0,UPPER(SUBSTITUTE(SUBSTITUTE(TRIM(F19&amp;""),"²","2"),"³","3"))=UPPER(SUBSTITUTE(SUBSTITUTE(TRIM(I19&amp;""),"²","2"),"³","3"))),IF(L19="Alta",AND(LEN(TRIM(F19&amp;""))=0,LEN(TRIM(I19&amp;""))&gt;0),AND(LEN(TRIM(F19&amp;""))&gt;0,LEN(TRIM(I19&amp;""))=0))),IF(L19="Comparable",AND(IF(ISNUMBER(H19),AND(H19=ROUND(H19,4)),FALSE),IF(ISNUMBER(K19),AND(K19=ROUND(K19,4)),FALSE)),IF(L19="Alta",AND(IF(ISNUMBER(K19),AND(K19=ROUND(K19,4)),FALSE),LEN(TRIM(H19&amp;""))=0,G19=0),IF(OR(L19="Baja",L19="A otra fase"),AND(IF(ISNUMBER(H19),AND(H19=ROUND(H19,4)),FALSE),LEN(TRIM(K19&amp;""))=0,J19=0),FALSE))),NOT(OR(OR(IF(LEN(TRIM(G19&amp;""))=0,FALSE,NOT(IF(ISNUMBER(G19),AND(G19&gt;=0,G19=ROUND(G19,6)),FALSE))),IF(LEN(TRIM(J19&amp;""))=0,FALSE,NOT(IF(ISNUMBER(J19),AND(J19&gt;=0,J19=ROUND(J19,6)),FALSE))),IF(LEN(TRIM(H19&amp;""))=0,FALSE,NOT(IF(ISNUMBER(H19),AND(H19=ROUND(H19,4)),FALSE))),IF(LEN(TRIM(K19&amp;""))=0,FALSE,NOT(IF(ISNUMBER(K19),AND(K19=ROUND(K19,4)),FALSE)))),OR(AND(L19="Comparable",LEN(TRIM(F19&amp;""))&gt;0,LEN(TRIM(I19&amp;""))&gt;0,UPPER(SUBSTITUTE(SUBSTITUTE(TRIM(F19&amp;""),"²","2"),"³","3"))&lt;&gt;UPPER(SUBSTITUTE(SUBSTITUTE(TRIM(I19&amp;""),"²","2"),"³","3"))),AND(L19="Alta",OR(LEN(TRIM(F19&amp;""))&gt;0,LEN(TRIM(H19&amp;""))&gt;0,IF(ISNUMBER(G19),G19&lt;&gt;0,FALSE))),AND(OR(L19="Baja",L19="A otra fase"),OR(LEN(TRIM(I19&amp;""))&gt;0,LEN(TRIM(K19&amp;""))&gt;0,IF(ISNUMBER(J19),J19&lt;&gt;0,FALSE)))),AND(LEN(TRIM(L19&amp;""))&gt;0,NOT(OR(L19="Comparable",L19="Alta",OR(L19="Baja",L19="A otra fase")))),AB19&gt;1))),1,0),0)</f>
        <v>0</v>
      </c>
      <c r="X19" s="41">
        <f>IF(OR(ISERROR(C19),ISERROR(D19),ISERROR(E19),ISERROR(F19),ISERROR(G19),ISERROR(H19),ISERROR(I19),ISERROR(J19),ISERROR(K19),ISERROR(L19),ISERROR(M19),ISERROR(N19)),2,IFERROR(IF(NOT(COUNTA(C19:N19)&gt;0),"",IF(OR(OR(IF(LEN(TRIM(G19&amp;""))=0,FALSE,NOT(IF(ISNUMBER(G19),AND(G19&gt;=0,G19=ROUND(G19,6)),FALSE))),IF(LEN(TRIM(J19&amp;""))=0,FALSE,NOT(IF(ISNUMBER(J19),AND(J19&gt;=0,J19=ROUND(J19,6)),FALSE))),IF(LEN(TRIM(H19&amp;""))=0,FALSE,NOT(IF(ISNUMBER(H19),AND(H19=ROUND(H19,4)),FALSE))),IF(LEN(TRIM(K19&amp;""))=0,FALSE,NOT(IF(ISNUMBER(K19),AND(K19=ROUND(K19,4)),FALSE)))),OR(AND(L19="Comparable",LEN(TRIM(F19&amp;""))&gt;0,LEN(TRIM(I19&amp;""))&gt;0,UPPER(SUBSTITUTE(SUBSTITUTE(TRIM(F19&amp;""),"²","2"),"³","3"))&lt;&gt;UPPER(SUBSTITUTE(SUBSTITUTE(TRIM(I19&amp;""),"²","2"),"³","3"))),AND(L19="Alta",OR(LEN(TRIM(F19&amp;""))&gt;0,LEN(TRIM(H19&amp;""))&gt;0,IF(ISNUMBER(G19),G19&lt;&gt;0,FALSE))),AND(OR(L19="Baja",L19="A otra fase"),OR(LEN(TRIM(I19&amp;""))&gt;0,LEN(TRIM(K19&amp;""))&gt;0,IF(ISNUMBER(J19),J19&lt;&gt;0,FALSE)))),AND(LEN(TRIM(L19&amp;""))&gt;0,NOT(OR(L19="Comparable",L19="Alta",OR(L19="Baja",L19="A otra fase")))),AB19&gt;1),2,IF(AND(W19=1,LEN(TRIM(M19&amp;""))&gt;0,TRIM(M19)&lt;&gt;"Por confirmar",TRIM(M19)&lt;&gt;"Pendiente",IF(L19="A otra fase",AND(COUNTIF('FASES'!$C$10:$C$39,B19)=1,SUMIF('FASES'!$C$10:$C$39,B19,'FASES'!$N$10:$N$39)=0),COUNTIF('FASES'!$C$10:$C$39,B19)=0)),0,1))),2))</f>
      </c>
      <c r="Y19" s="41">
        <f>IF(L19="Alta",IF(ISNUMBER(K19),K19,""),IF(ISNUMBER(H19),H19,""))</f>
      </c>
      <c r="Z19" s="41">
        <f>IF(OR(L19="Baja",L19="A otra fase"),IF(ISNUMBER(H19),H19,""),IF(ISNUMBER(K19),K19,""))</f>
      </c>
      <c r="AA19" s="41">
        <f>IFERROR(IF(AND(LEN(TRIM(C19&amp;""))&gt;0,LEN(TRIM(D19&amp;""))&gt;0),"ID:"&amp;SUBSTITUTE(SUBSTITUTE(SUBSTITUTE(SUBSTITUTE(UPPER(LEN(TRIM("C: "&amp;C19))&amp;":"&amp;TRIM("C: "&amp;C19)&amp;"|"&amp;LEN(TRIM("K: "&amp;D19))&amp;":"&amp;TRIM("K: "&amp;D19)),"!","!E"),"*","!A"),"?","!B"),"~","!C"),""),"")</f>
      </c>
      <c r="AB19" s="41" t="n">
        <f>IF(LEN(TRIM(AA19&amp;""))=0,0,COUNTIF($AA$10:$AA$109,AA19))</f>
        <v>0</v>
      </c>
    </row>
    <row r="20" ht="78" customHeight="1">
      <c r="B20" s="38" t="n">
        <v>11</v>
      </c>
      <c r="C20" s="43"/>
      <c r="D20" s="43"/>
      <c r="E20" s="44"/>
      <c r="F20" s="45"/>
      <c r="G20" s="46"/>
      <c r="H20" s="47"/>
      <c r="I20" s="45"/>
      <c r="J20" s="46"/>
      <c r="K20" s="47"/>
      <c r="L20" s="45"/>
      <c r="M20" s="44"/>
      <c r="N20" s="44"/>
      <c r="O20" s="38">
        <f>IF(NOT(ISNUMBER(X20)),"",IF(X20=2,"ROJO",IF(X20=1,"ÁMBAR","VERDE")))</f>
      </c>
      <c r="P20" s="39">
        <f>IFERROR(IF(NOT(COUNTA(C20:N20)&gt;0),"",IF(AB20&gt;1,"Clave repetida en el capítulo: distinguimos las ocurrencias.",IF(OR(OR(IF(LEN(TRIM(G20&amp;""))=0,FALSE,NOT(IF(ISNUMBER(G20),AND(G20&gt;=0,G20=ROUND(G20,6)),FALSE))),IF(LEN(TRIM(J20&amp;""))=0,FALSE,NOT(IF(ISNUMBER(J20),AND(J20&gt;=0,J20=ROUND(J20,6)),FALSE))),IF(LEN(TRIM(H20&amp;""))=0,FALSE,NOT(IF(ISNUMBER(H20),AND(H20=ROUND(H20,4)),FALSE))),IF(LEN(TRIM(K20&amp;""))=0,FALSE,NOT(IF(ISNUMBER(K20),AND(K20=ROUND(K20,4)),FALSE)))),OR(AND(L20="Comparable",LEN(TRIM(F20&amp;""))&gt;0,LEN(TRIM(I20&amp;""))&gt;0,UPPER(SUBSTITUTE(SUBSTITUTE(TRIM(F20&amp;""),"²","2"),"³","3"))&lt;&gt;UPPER(SUBSTITUTE(SUBSTITUTE(TRIM(I20&amp;""),"²","2"),"³","3"))),AND(L20="Alta",OR(LEN(TRIM(F20&amp;""))&gt;0,LEN(TRIM(H20&amp;""))&gt;0,IF(ISNUMBER(G20),G20&lt;&gt;0,FALSE))),AND(OR(L20="Baja",L20="A otra fase"),OR(LEN(TRIM(I20&amp;""))&gt;0,LEN(TRIM(K20&amp;""))&gt;0,IF(ISNUMBER(J20),J20&lt;&gt;0,FALSE)))),AND(LEN(TRIM(L20&amp;""))&gt;0,NOT(OR(L20="Comparable",L20="Alta",OR(L20="Baja",L20="A otra fase")))),AB20&gt;1),"Revisamos unidad, tipo y números. Alta: Q1=0, Ud1/P1 vacíos. Baja o fase: Q2=0, Ud2/P2 vacíos.",IF(W20=0,"Completamos cantidades, precios, unidades compatibles y referencias. Un vacío no es cero.",IF(OR(LEN(TRIM(M20&amp;""))=0,TRIM(M20)="Por confirmar",TRIM(M20)="Pendiente"),"La diferencia se conoce; falta documentar el motivo.",IF(X20&gt;0,"Revisamos FASES: destino, cantidad íntegra, previsión y referencias sin duplicar el ID.",IF(ABS(V20)&gt;0,"Datos completos. Incluimos el ajuste visible de redondeo al explicar la diferencia.","Datos completos para el alcance introducido."))))))),"Hay una entrada con error. Corregimos el dato antes de cerrar la comprobación.")</f>
      </c>
      <c r="Q20" s="41">
        <f>IF(W20=1,ROUND(G20*Y20,2),"")</f>
      </c>
      <c r="R20" s="41">
        <f>IF(W20=1,ROUND(J20*Z20,2),"")</f>
      </c>
      <c r="S20" s="41">
        <f>IF(W20=1,ROUND((J20-G20)*Y20,2),"")</f>
      </c>
      <c r="T20" s="41">
        <f>IF(W20=1,ROUND(J20*(Z20-Y20),2),"")</f>
      </c>
      <c r="U20" s="41">
        <f>IF(W20=1,ROUND(R20-Q20,2),"")</f>
      </c>
      <c r="V20" s="41">
        <f>IF(W20=1,ROUND(U20-S20-T20,2),"")</f>
      </c>
      <c r="W20" s="41" t="n">
        <f>IFERROR(IF(AND(LEN(TRIM(C20&amp;""))&gt;0,LEN(TRIM(D20&amp;""))&gt;0,LEN(TRIM(E20&amp;""))&gt;0,AND(LEN(TRIM(N20&amp;""))&gt;0,TRIM(N20)&lt;&gt;"Pendiente",TRIM(N20)&lt;&gt;"Por confirmar"),IF(ISNUMBER(G20),AND(G20&gt;=0,G20=ROUND(G20,6)),FALSE),IF(ISNUMBER(J20),AND(J20&gt;=0,J20=ROUND(J20,6)),FALSE),IF(L20="Comparable",AND(LEN(TRIM(F20&amp;""))&gt;0,LEN(TRIM(I20&amp;""))&gt;0,UPPER(SUBSTITUTE(SUBSTITUTE(TRIM(F20&amp;""),"²","2"),"³","3"))=UPPER(SUBSTITUTE(SUBSTITUTE(TRIM(I20&amp;""),"²","2"),"³","3"))),IF(L20="Alta",AND(LEN(TRIM(F20&amp;""))=0,LEN(TRIM(I20&amp;""))&gt;0),AND(LEN(TRIM(F20&amp;""))&gt;0,LEN(TRIM(I20&amp;""))=0))),IF(L20="Comparable",AND(IF(ISNUMBER(H20),AND(H20=ROUND(H20,4)),FALSE),IF(ISNUMBER(K20),AND(K20=ROUND(K20,4)),FALSE)),IF(L20="Alta",AND(IF(ISNUMBER(K20),AND(K20=ROUND(K20,4)),FALSE),LEN(TRIM(H20&amp;""))=0,G20=0),IF(OR(L20="Baja",L20="A otra fase"),AND(IF(ISNUMBER(H20),AND(H20=ROUND(H20,4)),FALSE),LEN(TRIM(K20&amp;""))=0,J20=0),FALSE))),NOT(OR(OR(IF(LEN(TRIM(G20&amp;""))=0,FALSE,NOT(IF(ISNUMBER(G20),AND(G20&gt;=0,G20=ROUND(G20,6)),FALSE))),IF(LEN(TRIM(J20&amp;""))=0,FALSE,NOT(IF(ISNUMBER(J20),AND(J20&gt;=0,J20=ROUND(J20,6)),FALSE))),IF(LEN(TRIM(H20&amp;""))=0,FALSE,NOT(IF(ISNUMBER(H20),AND(H20=ROUND(H20,4)),FALSE))),IF(LEN(TRIM(K20&amp;""))=0,FALSE,NOT(IF(ISNUMBER(K20),AND(K20=ROUND(K20,4)),FALSE)))),OR(AND(L20="Comparable",LEN(TRIM(F20&amp;""))&gt;0,LEN(TRIM(I20&amp;""))&gt;0,UPPER(SUBSTITUTE(SUBSTITUTE(TRIM(F20&amp;""),"²","2"),"³","3"))&lt;&gt;UPPER(SUBSTITUTE(SUBSTITUTE(TRIM(I20&amp;""),"²","2"),"³","3"))),AND(L20="Alta",OR(LEN(TRIM(F20&amp;""))&gt;0,LEN(TRIM(H20&amp;""))&gt;0,IF(ISNUMBER(G20),G20&lt;&gt;0,FALSE))),AND(OR(L20="Baja",L20="A otra fase"),OR(LEN(TRIM(I20&amp;""))&gt;0,LEN(TRIM(K20&amp;""))&gt;0,IF(ISNUMBER(J20),J20&lt;&gt;0,FALSE)))),AND(LEN(TRIM(L20&amp;""))&gt;0,NOT(OR(L20="Comparable",L20="Alta",OR(L20="Baja",L20="A otra fase")))),AB20&gt;1))),1,0),0)</f>
        <v>0</v>
      </c>
      <c r="X20" s="41">
        <f>IF(OR(ISERROR(C20),ISERROR(D20),ISERROR(E20),ISERROR(F20),ISERROR(G20),ISERROR(H20),ISERROR(I20),ISERROR(J20),ISERROR(K20),ISERROR(L20),ISERROR(M20),ISERROR(N20)),2,IFERROR(IF(NOT(COUNTA(C20:N20)&gt;0),"",IF(OR(OR(IF(LEN(TRIM(G20&amp;""))=0,FALSE,NOT(IF(ISNUMBER(G20),AND(G20&gt;=0,G20=ROUND(G20,6)),FALSE))),IF(LEN(TRIM(J20&amp;""))=0,FALSE,NOT(IF(ISNUMBER(J20),AND(J20&gt;=0,J20=ROUND(J20,6)),FALSE))),IF(LEN(TRIM(H20&amp;""))=0,FALSE,NOT(IF(ISNUMBER(H20),AND(H20=ROUND(H20,4)),FALSE))),IF(LEN(TRIM(K20&amp;""))=0,FALSE,NOT(IF(ISNUMBER(K20),AND(K20=ROUND(K20,4)),FALSE)))),OR(AND(L20="Comparable",LEN(TRIM(F20&amp;""))&gt;0,LEN(TRIM(I20&amp;""))&gt;0,UPPER(SUBSTITUTE(SUBSTITUTE(TRIM(F20&amp;""),"²","2"),"³","3"))&lt;&gt;UPPER(SUBSTITUTE(SUBSTITUTE(TRIM(I20&amp;""),"²","2"),"³","3"))),AND(L20="Alta",OR(LEN(TRIM(F20&amp;""))&gt;0,LEN(TRIM(H20&amp;""))&gt;0,IF(ISNUMBER(G20),G20&lt;&gt;0,FALSE))),AND(OR(L20="Baja",L20="A otra fase"),OR(LEN(TRIM(I20&amp;""))&gt;0,LEN(TRIM(K20&amp;""))&gt;0,IF(ISNUMBER(J20),J20&lt;&gt;0,FALSE)))),AND(LEN(TRIM(L20&amp;""))&gt;0,NOT(OR(L20="Comparable",L20="Alta",OR(L20="Baja",L20="A otra fase")))),AB20&gt;1),2,IF(AND(W20=1,LEN(TRIM(M20&amp;""))&gt;0,TRIM(M20)&lt;&gt;"Por confirmar",TRIM(M20)&lt;&gt;"Pendiente",IF(L20="A otra fase",AND(COUNTIF('FASES'!$C$10:$C$39,B20)=1,SUMIF('FASES'!$C$10:$C$39,B20,'FASES'!$N$10:$N$39)=0),COUNTIF('FASES'!$C$10:$C$39,B20)=0)),0,1))),2))</f>
      </c>
      <c r="Y20" s="41">
        <f>IF(L20="Alta",IF(ISNUMBER(K20),K20,""),IF(ISNUMBER(H20),H20,""))</f>
      </c>
      <c r="Z20" s="41">
        <f>IF(OR(L20="Baja",L20="A otra fase"),IF(ISNUMBER(H20),H20,""),IF(ISNUMBER(K20),K20,""))</f>
      </c>
      <c r="AA20" s="41">
        <f>IFERROR(IF(AND(LEN(TRIM(C20&amp;""))&gt;0,LEN(TRIM(D20&amp;""))&gt;0),"ID:"&amp;SUBSTITUTE(SUBSTITUTE(SUBSTITUTE(SUBSTITUTE(UPPER(LEN(TRIM("C: "&amp;C20))&amp;":"&amp;TRIM("C: "&amp;C20)&amp;"|"&amp;LEN(TRIM("K: "&amp;D20))&amp;":"&amp;TRIM("K: "&amp;D20)),"!","!E"),"*","!A"),"?","!B"),"~","!C"),""),"")</f>
      </c>
      <c r="AB20" s="41" t="n">
        <f>IF(LEN(TRIM(AA20&amp;""))=0,0,COUNTIF($AA$10:$AA$109,AA20))</f>
        <v>0</v>
      </c>
    </row>
    <row r="21" ht="78" customHeight="1">
      <c r="B21" s="38" t="n">
        <v>12</v>
      </c>
      <c r="C21" s="43"/>
      <c r="D21" s="43"/>
      <c r="E21" s="44"/>
      <c r="F21" s="45"/>
      <c r="G21" s="46"/>
      <c r="H21" s="47"/>
      <c r="I21" s="45"/>
      <c r="J21" s="46"/>
      <c r="K21" s="47"/>
      <c r="L21" s="45"/>
      <c r="M21" s="44"/>
      <c r="N21" s="44"/>
      <c r="O21" s="38">
        <f>IF(NOT(ISNUMBER(X21)),"",IF(X21=2,"ROJO",IF(X21=1,"ÁMBAR","VERDE")))</f>
      </c>
      <c r="P21" s="39">
        <f>IFERROR(IF(NOT(COUNTA(C21:N21)&gt;0),"",IF(AB21&gt;1,"Clave repetida en el capítulo: distinguimos las ocurrencias.",IF(OR(OR(IF(LEN(TRIM(G21&amp;""))=0,FALSE,NOT(IF(ISNUMBER(G21),AND(G21&gt;=0,G21=ROUND(G21,6)),FALSE))),IF(LEN(TRIM(J21&amp;""))=0,FALSE,NOT(IF(ISNUMBER(J21),AND(J21&gt;=0,J21=ROUND(J21,6)),FALSE))),IF(LEN(TRIM(H21&amp;""))=0,FALSE,NOT(IF(ISNUMBER(H21),AND(H21=ROUND(H21,4)),FALSE))),IF(LEN(TRIM(K21&amp;""))=0,FALSE,NOT(IF(ISNUMBER(K21),AND(K21=ROUND(K21,4)),FALSE)))),OR(AND(L21="Comparable",LEN(TRIM(F21&amp;""))&gt;0,LEN(TRIM(I21&amp;""))&gt;0,UPPER(SUBSTITUTE(SUBSTITUTE(TRIM(F21&amp;""),"²","2"),"³","3"))&lt;&gt;UPPER(SUBSTITUTE(SUBSTITUTE(TRIM(I21&amp;""),"²","2"),"³","3"))),AND(L21="Alta",OR(LEN(TRIM(F21&amp;""))&gt;0,LEN(TRIM(H21&amp;""))&gt;0,IF(ISNUMBER(G21),G21&lt;&gt;0,FALSE))),AND(OR(L21="Baja",L21="A otra fase"),OR(LEN(TRIM(I21&amp;""))&gt;0,LEN(TRIM(K21&amp;""))&gt;0,IF(ISNUMBER(J21),J21&lt;&gt;0,FALSE)))),AND(LEN(TRIM(L21&amp;""))&gt;0,NOT(OR(L21="Comparable",L21="Alta",OR(L21="Baja",L21="A otra fase")))),AB21&gt;1),"Revisamos unidad, tipo y números. Alta: Q1=0, Ud1/P1 vacíos. Baja o fase: Q2=0, Ud2/P2 vacíos.",IF(W21=0,"Completamos cantidades, precios, unidades compatibles y referencias. Un vacío no es cero.",IF(OR(LEN(TRIM(M21&amp;""))=0,TRIM(M21)="Por confirmar",TRIM(M21)="Pendiente"),"La diferencia se conoce; falta documentar el motivo.",IF(X21&gt;0,"Revisamos FASES: destino, cantidad íntegra, previsión y referencias sin duplicar el ID.",IF(ABS(V21)&gt;0,"Datos completos. Incluimos el ajuste visible de redondeo al explicar la diferencia.","Datos completos para el alcance introducido."))))))),"Hay una entrada con error. Corregimos el dato antes de cerrar la comprobación.")</f>
      </c>
      <c r="Q21" s="41">
        <f>IF(W21=1,ROUND(G21*Y21,2),"")</f>
      </c>
      <c r="R21" s="41">
        <f>IF(W21=1,ROUND(J21*Z21,2),"")</f>
      </c>
      <c r="S21" s="41">
        <f>IF(W21=1,ROUND((J21-G21)*Y21,2),"")</f>
      </c>
      <c r="T21" s="41">
        <f>IF(W21=1,ROUND(J21*(Z21-Y21),2),"")</f>
      </c>
      <c r="U21" s="41">
        <f>IF(W21=1,ROUND(R21-Q21,2),"")</f>
      </c>
      <c r="V21" s="41">
        <f>IF(W21=1,ROUND(U21-S21-T21,2),"")</f>
      </c>
      <c r="W21" s="41" t="n">
        <f>IFERROR(IF(AND(LEN(TRIM(C21&amp;""))&gt;0,LEN(TRIM(D21&amp;""))&gt;0,LEN(TRIM(E21&amp;""))&gt;0,AND(LEN(TRIM(N21&amp;""))&gt;0,TRIM(N21)&lt;&gt;"Pendiente",TRIM(N21)&lt;&gt;"Por confirmar"),IF(ISNUMBER(G21),AND(G21&gt;=0,G21=ROUND(G21,6)),FALSE),IF(ISNUMBER(J21),AND(J21&gt;=0,J21=ROUND(J21,6)),FALSE),IF(L21="Comparable",AND(LEN(TRIM(F21&amp;""))&gt;0,LEN(TRIM(I21&amp;""))&gt;0,UPPER(SUBSTITUTE(SUBSTITUTE(TRIM(F21&amp;""),"²","2"),"³","3"))=UPPER(SUBSTITUTE(SUBSTITUTE(TRIM(I21&amp;""),"²","2"),"³","3"))),IF(L21="Alta",AND(LEN(TRIM(F21&amp;""))=0,LEN(TRIM(I21&amp;""))&gt;0),AND(LEN(TRIM(F21&amp;""))&gt;0,LEN(TRIM(I21&amp;""))=0))),IF(L21="Comparable",AND(IF(ISNUMBER(H21),AND(H21=ROUND(H21,4)),FALSE),IF(ISNUMBER(K21),AND(K21=ROUND(K21,4)),FALSE)),IF(L21="Alta",AND(IF(ISNUMBER(K21),AND(K21=ROUND(K21,4)),FALSE),LEN(TRIM(H21&amp;""))=0,G21=0),IF(OR(L21="Baja",L21="A otra fase"),AND(IF(ISNUMBER(H21),AND(H21=ROUND(H21,4)),FALSE),LEN(TRIM(K21&amp;""))=0,J21=0),FALSE))),NOT(OR(OR(IF(LEN(TRIM(G21&amp;""))=0,FALSE,NOT(IF(ISNUMBER(G21),AND(G21&gt;=0,G21=ROUND(G21,6)),FALSE))),IF(LEN(TRIM(J21&amp;""))=0,FALSE,NOT(IF(ISNUMBER(J21),AND(J21&gt;=0,J21=ROUND(J21,6)),FALSE))),IF(LEN(TRIM(H21&amp;""))=0,FALSE,NOT(IF(ISNUMBER(H21),AND(H21=ROUND(H21,4)),FALSE))),IF(LEN(TRIM(K21&amp;""))=0,FALSE,NOT(IF(ISNUMBER(K21),AND(K21=ROUND(K21,4)),FALSE)))),OR(AND(L21="Comparable",LEN(TRIM(F21&amp;""))&gt;0,LEN(TRIM(I21&amp;""))&gt;0,UPPER(SUBSTITUTE(SUBSTITUTE(TRIM(F21&amp;""),"²","2"),"³","3"))&lt;&gt;UPPER(SUBSTITUTE(SUBSTITUTE(TRIM(I21&amp;""),"²","2"),"³","3"))),AND(L21="Alta",OR(LEN(TRIM(F21&amp;""))&gt;0,LEN(TRIM(H21&amp;""))&gt;0,IF(ISNUMBER(G21),G21&lt;&gt;0,FALSE))),AND(OR(L21="Baja",L21="A otra fase"),OR(LEN(TRIM(I21&amp;""))&gt;0,LEN(TRIM(K21&amp;""))&gt;0,IF(ISNUMBER(J21),J21&lt;&gt;0,FALSE)))),AND(LEN(TRIM(L21&amp;""))&gt;0,NOT(OR(L21="Comparable",L21="Alta",OR(L21="Baja",L21="A otra fase")))),AB21&gt;1))),1,0),0)</f>
        <v>0</v>
      </c>
      <c r="X21" s="41">
        <f>IF(OR(ISERROR(C21),ISERROR(D21),ISERROR(E21),ISERROR(F21),ISERROR(G21),ISERROR(H21),ISERROR(I21),ISERROR(J21),ISERROR(K21),ISERROR(L21),ISERROR(M21),ISERROR(N21)),2,IFERROR(IF(NOT(COUNTA(C21:N21)&gt;0),"",IF(OR(OR(IF(LEN(TRIM(G21&amp;""))=0,FALSE,NOT(IF(ISNUMBER(G21),AND(G21&gt;=0,G21=ROUND(G21,6)),FALSE))),IF(LEN(TRIM(J21&amp;""))=0,FALSE,NOT(IF(ISNUMBER(J21),AND(J21&gt;=0,J21=ROUND(J21,6)),FALSE))),IF(LEN(TRIM(H21&amp;""))=0,FALSE,NOT(IF(ISNUMBER(H21),AND(H21=ROUND(H21,4)),FALSE))),IF(LEN(TRIM(K21&amp;""))=0,FALSE,NOT(IF(ISNUMBER(K21),AND(K21=ROUND(K21,4)),FALSE)))),OR(AND(L21="Comparable",LEN(TRIM(F21&amp;""))&gt;0,LEN(TRIM(I21&amp;""))&gt;0,UPPER(SUBSTITUTE(SUBSTITUTE(TRIM(F21&amp;""),"²","2"),"³","3"))&lt;&gt;UPPER(SUBSTITUTE(SUBSTITUTE(TRIM(I21&amp;""),"²","2"),"³","3"))),AND(L21="Alta",OR(LEN(TRIM(F21&amp;""))&gt;0,LEN(TRIM(H21&amp;""))&gt;0,IF(ISNUMBER(G21),G21&lt;&gt;0,FALSE))),AND(OR(L21="Baja",L21="A otra fase"),OR(LEN(TRIM(I21&amp;""))&gt;0,LEN(TRIM(K21&amp;""))&gt;0,IF(ISNUMBER(J21),J21&lt;&gt;0,FALSE)))),AND(LEN(TRIM(L21&amp;""))&gt;0,NOT(OR(L21="Comparable",L21="Alta",OR(L21="Baja",L21="A otra fase")))),AB21&gt;1),2,IF(AND(W21=1,LEN(TRIM(M21&amp;""))&gt;0,TRIM(M21)&lt;&gt;"Por confirmar",TRIM(M21)&lt;&gt;"Pendiente",IF(L21="A otra fase",AND(COUNTIF('FASES'!$C$10:$C$39,B21)=1,SUMIF('FASES'!$C$10:$C$39,B21,'FASES'!$N$10:$N$39)=0),COUNTIF('FASES'!$C$10:$C$39,B21)=0)),0,1))),2))</f>
      </c>
      <c r="Y21" s="41">
        <f>IF(L21="Alta",IF(ISNUMBER(K21),K21,""),IF(ISNUMBER(H21),H21,""))</f>
      </c>
      <c r="Z21" s="41">
        <f>IF(OR(L21="Baja",L21="A otra fase"),IF(ISNUMBER(H21),H21,""),IF(ISNUMBER(K21),K21,""))</f>
      </c>
      <c r="AA21" s="41">
        <f>IFERROR(IF(AND(LEN(TRIM(C21&amp;""))&gt;0,LEN(TRIM(D21&amp;""))&gt;0),"ID:"&amp;SUBSTITUTE(SUBSTITUTE(SUBSTITUTE(SUBSTITUTE(UPPER(LEN(TRIM("C: "&amp;C21))&amp;":"&amp;TRIM("C: "&amp;C21)&amp;"|"&amp;LEN(TRIM("K: "&amp;D21))&amp;":"&amp;TRIM("K: "&amp;D21)),"!","!E"),"*","!A"),"?","!B"),"~","!C"),""),"")</f>
      </c>
      <c r="AB21" s="41" t="n">
        <f>IF(LEN(TRIM(AA21&amp;""))=0,0,COUNTIF($AA$10:$AA$109,AA21))</f>
        <v>0</v>
      </c>
    </row>
    <row r="22" ht="78" customHeight="1">
      <c r="B22" s="38" t="n">
        <v>13</v>
      </c>
      <c r="C22" s="43"/>
      <c r="D22" s="43"/>
      <c r="E22" s="44"/>
      <c r="F22" s="45"/>
      <c r="G22" s="46"/>
      <c r="H22" s="47"/>
      <c r="I22" s="45"/>
      <c r="J22" s="46"/>
      <c r="K22" s="47"/>
      <c r="L22" s="45"/>
      <c r="M22" s="44"/>
      <c r="N22" s="44"/>
      <c r="O22" s="38">
        <f>IF(NOT(ISNUMBER(X22)),"",IF(X22=2,"ROJO",IF(X22=1,"ÁMBAR","VERDE")))</f>
      </c>
      <c r="P22" s="39">
        <f>IFERROR(IF(NOT(COUNTA(C22:N22)&gt;0),"",IF(AB22&gt;1,"Clave repetida en el capítulo: distinguimos las ocurrencias.",IF(OR(OR(IF(LEN(TRIM(G22&amp;""))=0,FALSE,NOT(IF(ISNUMBER(G22),AND(G22&gt;=0,G22=ROUND(G22,6)),FALSE))),IF(LEN(TRIM(J22&amp;""))=0,FALSE,NOT(IF(ISNUMBER(J22),AND(J22&gt;=0,J22=ROUND(J22,6)),FALSE))),IF(LEN(TRIM(H22&amp;""))=0,FALSE,NOT(IF(ISNUMBER(H22),AND(H22=ROUND(H22,4)),FALSE))),IF(LEN(TRIM(K22&amp;""))=0,FALSE,NOT(IF(ISNUMBER(K22),AND(K22=ROUND(K22,4)),FALSE)))),OR(AND(L22="Comparable",LEN(TRIM(F22&amp;""))&gt;0,LEN(TRIM(I22&amp;""))&gt;0,UPPER(SUBSTITUTE(SUBSTITUTE(TRIM(F22&amp;""),"²","2"),"³","3"))&lt;&gt;UPPER(SUBSTITUTE(SUBSTITUTE(TRIM(I22&amp;""),"²","2"),"³","3"))),AND(L22="Alta",OR(LEN(TRIM(F22&amp;""))&gt;0,LEN(TRIM(H22&amp;""))&gt;0,IF(ISNUMBER(G22),G22&lt;&gt;0,FALSE))),AND(OR(L22="Baja",L22="A otra fase"),OR(LEN(TRIM(I22&amp;""))&gt;0,LEN(TRIM(K22&amp;""))&gt;0,IF(ISNUMBER(J22),J22&lt;&gt;0,FALSE)))),AND(LEN(TRIM(L22&amp;""))&gt;0,NOT(OR(L22="Comparable",L22="Alta",OR(L22="Baja",L22="A otra fase")))),AB22&gt;1),"Revisamos unidad, tipo y números. Alta: Q1=0, Ud1/P1 vacíos. Baja o fase: Q2=0, Ud2/P2 vacíos.",IF(W22=0,"Completamos cantidades, precios, unidades compatibles y referencias. Un vacío no es cero.",IF(OR(LEN(TRIM(M22&amp;""))=0,TRIM(M22)="Por confirmar",TRIM(M22)="Pendiente"),"La diferencia se conoce; falta documentar el motivo.",IF(X22&gt;0,"Revisamos FASES: destino, cantidad íntegra, previsión y referencias sin duplicar el ID.",IF(ABS(V22)&gt;0,"Datos completos. Incluimos el ajuste visible de redondeo al explicar la diferencia.","Datos completos para el alcance introducido."))))))),"Hay una entrada con error. Corregimos el dato antes de cerrar la comprobación.")</f>
      </c>
      <c r="Q22" s="41">
        <f>IF(W22=1,ROUND(G22*Y22,2),"")</f>
      </c>
      <c r="R22" s="41">
        <f>IF(W22=1,ROUND(J22*Z22,2),"")</f>
      </c>
      <c r="S22" s="41">
        <f>IF(W22=1,ROUND((J22-G22)*Y22,2),"")</f>
      </c>
      <c r="T22" s="41">
        <f>IF(W22=1,ROUND(J22*(Z22-Y22),2),"")</f>
      </c>
      <c r="U22" s="41">
        <f>IF(W22=1,ROUND(R22-Q22,2),"")</f>
      </c>
      <c r="V22" s="41">
        <f>IF(W22=1,ROUND(U22-S22-T22,2),"")</f>
      </c>
      <c r="W22" s="41" t="n">
        <f>IFERROR(IF(AND(LEN(TRIM(C22&amp;""))&gt;0,LEN(TRIM(D22&amp;""))&gt;0,LEN(TRIM(E22&amp;""))&gt;0,AND(LEN(TRIM(N22&amp;""))&gt;0,TRIM(N22)&lt;&gt;"Pendiente",TRIM(N22)&lt;&gt;"Por confirmar"),IF(ISNUMBER(G22),AND(G22&gt;=0,G22=ROUND(G22,6)),FALSE),IF(ISNUMBER(J22),AND(J22&gt;=0,J22=ROUND(J22,6)),FALSE),IF(L22="Comparable",AND(LEN(TRIM(F22&amp;""))&gt;0,LEN(TRIM(I22&amp;""))&gt;0,UPPER(SUBSTITUTE(SUBSTITUTE(TRIM(F22&amp;""),"²","2"),"³","3"))=UPPER(SUBSTITUTE(SUBSTITUTE(TRIM(I22&amp;""),"²","2"),"³","3"))),IF(L22="Alta",AND(LEN(TRIM(F22&amp;""))=0,LEN(TRIM(I22&amp;""))&gt;0),AND(LEN(TRIM(F22&amp;""))&gt;0,LEN(TRIM(I22&amp;""))=0))),IF(L22="Comparable",AND(IF(ISNUMBER(H22),AND(H22=ROUND(H22,4)),FALSE),IF(ISNUMBER(K22),AND(K22=ROUND(K22,4)),FALSE)),IF(L22="Alta",AND(IF(ISNUMBER(K22),AND(K22=ROUND(K22,4)),FALSE),LEN(TRIM(H22&amp;""))=0,G22=0),IF(OR(L22="Baja",L22="A otra fase"),AND(IF(ISNUMBER(H22),AND(H22=ROUND(H22,4)),FALSE),LEN(TRIM(K22&amp;""))=0,J22=0),FALSE))),NOT(OR(OR(IF(LEN(TRIM(G22&amp;""))=0,FALSE,NOT(IF(ISNUMBER(G22),AND(G22&gt;=0,G22=ROUND(G22,6)),FALSE))),IF(LEN(TRIM(J22&amp;""))=0,FALSE,NOT(IF(ISNUMBER(J22),AND(J22&gt;=0,J22=ROUND(J22,6)),FALSE))),IF(LEN(TRIM(H22&amp;""))=0,FALSE,NOT(IF(ISNUMBER(H22),AND(H22=ROUND(H22,4)),FALSE))),IF(LEN(TRIM(K22&amp;""))=0,FALSE,NOT(IF(ISNUMBER(K22),AND(K22=ROUND(K22,4)),FALSE)))),OR(AND(L22="Comparable",LEN(TRIM(F22&amp;""))&gt;0,LEN(TRIM(I22&amp;""))&gt;0,UPPER(SUBSTITUTE(SUBSTITUTE(TRIM(F22&amp;""),"²","2"),"³","3"))&lt;&gt;UPPER(SUBSTITUTE(SUBSTITUTE(TRIM(I22&amp;""),"²","2"),"³","3"))),AND(L22="Alta",OR(LEN(TRIM(F22&amp;""))&gt;0,LEN(TRIM(H22&amp;""))&gt;0,IF(ISNUMBER(G22),G22&lt;&gt;0,FALSE))),AND(OR(L22="Baja",L22="A otra fase"),OR(LEN(TRIM(I22&amp;""))&gt;0,LEN(TRIM(K22&amp;""))&gt;0,IF(ISNUMBER(J22),J22&lt;&gt;0,FALSE)))),AND(LEN(TRIM(L22&amp;""))&gt;0,NOT(OR(L22="Comparable",L22="Alta",OR(L22="Baja",L22="A otra fase")))),AB22&gt;1))),1,0),0)</f>
        <v>0</v>
      </c>
      <c r="X22" s="41">
        <f>IF(OR(ISERROR(C22),ISERROR(D22),ISERROR(E22),ISERROR(F22),ISERROR(G22),ISERROR(H22),ISERROR(I22),ISERROR(J22),ISERROR(K22),ISERROR(L22),ISERROR(M22),ISERROR(N22)),2,IFERROR(IF(NOT(COUNTA(C22:N22)&gt;0),"",IF(OR(OR(IF(LEN(TRIM(G22&amp;""))=0,FALSE,NOT(IF(ISNUMBER(G22),AND(G22&gt;=0,G22=ROUND(G22,6)),FALSE))),IF(LEN(TRIM(J22&amp;""))=0,FALSE,NOT(IF(ISNUMBER(J22),AND(J22&gt;=0,J22=ROUND(J22,6)),FALSE))),IF(LEN(TRIM(H22&amp;""))=0,FALSE,NOT(IF(ISNUMBER(H22),AND(H22=ROUND(H22,4)),FALSE))),IF(LEN(TRIM(K22&amp;""))=0,FALSE,NOT(IF(ISNUMBER(K22),AND(K22=ROUND(K22,4)),FALSE)))),OR(AND(L22="Comparable",LEN(TRIM(F22&amp;""))&gt;0,LEN(TRIM(I22&amp;""))&gt;0,UPPER(SUBSTITUTE(SUBSTITUTE(TRIM(F22&amp;""),"²","2"),"³","3"))&lt;&gt;UPPER(SUBSTITUTE(SUBSTITUTE(TRIM(I22&amp;""),"²","2"),"³","3"))),AND(L22="Alta",OR(LEN(TRIM(F22&amp;""))&gt;0,LEN(TRIM(H22&amp;""))&gt;0,IF(ISNUMBER(G22),G22&lt;&gt;0,FALSE))),AND(OR(L22="Baja",L22="A otra fase"),OR(LEN(TRIM(I22&amp;""))&gt;0,LEN(TRIM(K22&amp;""))&gt;0,IF(ISNUMBER(J22),J22&lt;&gt;0,FALSE)))),AND(LEN(TRIM(L22&amp;""))&gt;0,NOT(OR(L22="Comparable",L22="Alta",OR(L22="Baja",L22="A otra fase")))),AB22&gt;1),2,IF(AND(W22=1,LEN(TRIM(M22&amp;""))&gt;0,TRIM(M22)&lt;&gt;"Por confirmar",TRIM(M22)&lt;&gt;"Pendiente",IF(L22="A otra fase",AND(COUNTIF('FASES'!$C$10:$C$39,B22)=1,SUMIF('FASES'!$C$10:$C$39,B22,'FASES'!$N$10:$N$39)=0),COUNTIF('FASES'!$C$10:$C$39,B22)=0)),0,1))),2))</f>
      </c>
      <c r="Y22" s="41">
        <f>IF(L22="Alta",IF(ISNUMBER(K22),K22,""),IF(ISNUMBER(H22),H22,""))</f>
      </c>
      <c r="Z22" s="41">
        <f>IF(OR(L22="Baja",L22="A otra fase"),IF(ISNUMBER(H22),H22,""),IF(ISNUMBER(K22),K22,""))</f>
      </c>
      <c r="AA22" s="41">
        <f>IFERROR(IF(AND(LEN(TRIM(C22&amp;""))&gt;0,LEN(TRIM(D22&amp;""))&gt;0),"ID:"&amp;SUBSTITUTE(SUBSTITUTE(SUBSTITUTE(SUBSTITUTE(UPPER(LEN(TRIM("C: "&amp;C22))&amp;":"&amp;TRIM("C: "&amp;C22)&amp;"|"&amp;LEN(TRIM("K: "&amp;D22))&amp;":"&amp;TRIM("K: "&amp;D22)),"!","!E"),"*","!A"),"?","!B"),"~","!C"),""),"")</f>
      </c>
      <c r="AB22" s="41" t="n">
        <f>IF(LEN(TRIM(AA22&amp;""))=0,0,COUNTIF($AA$10:$AA$109,AA22))</f>
        <v>0</v>
      </c>
    </row>
    <row r="23" ht="78" customHeight="1">
      <c r="B23" s="38" t="n">
        <v>14</v>
      </c>
      <c r="C23" s="43"/>
      <c r="D23" s="43"/>
      <c r="E23" s="44"/>
      <c r="F23" s="45"/>
      <c r="G23" s="46"/>
      <c r="H23" s="47"/>
      <c r="I23" s="45"/>
      <c r="J23" s="46"/>
      <c r="K23" s="47"/>
      <c r="L23" s="45"/>
      <c r="M23" s="44"/>
      <c r="N23" s="44"/>
      <c r="O23" s="38">
        <f>IF(NOT(ISNUMBER(X23)),"",IF(X23=2,"ROJO",IF(X23=1,"ÁMBAR","VERDE")))</f>
      </c>
      <c r="P23" s="39">
        <f>IFERROR(IF(NOT(COUNTA(C23:N23)&gt;0),"",IF(AB23&gt;1,"Clave repetida en el capítulo: distinguimos las ocurrencias.",IF(OR(OR(IF(LEN(TRIM(G23&amp;""))=0,FALSE,NOT(IF(ISNUMBER(G23),AND(G23&gt;=0,G23=ROUND(G23,6)),FALSE))),IF(LEN(TRIM(J23&amp;""))=0,FALSE,NOT(IF(ISNUMBER(J23),AND(J23&gt;=0,J23=ROUND(J23,6)),FALSE))),IF(LEN(TRIM(H23&amp;""))=0,FALSE,NOT(IF(ISNUMBER(H23),AND(H23=ROUND(H23,4)),FALSE))),IF(LEN(TRIM(K23&amp;""))=0,FALSE,NOT(IF(ISNUMBER(K23),AND(K23=ROUND(K23,4)),FALSE)))),OR(AND(L23="Comparable",LEN(TRIM(F23&amp;""))&gt;0,LEN(TRIM(I23&amp;""))&gt;0,UPPER(SUBSTITUTE(SUBSTITUTE(TRIM(F23&amp;""),"²","2"),"³","3"))&lt;&gt;UPPER(SUBSTITUTE(SUBSTITUTE(TRIM(I23&amp;""),"²","2"),"³","3"))),AND(L23="Alta",OR(LEN(TRIM(F23&amp;""))&gt;0,LEN(TRIM(H23&amp;""))&gt;0,IF(ISNUMBER(G23),G23&lt;&gt;0,FALSE))),AND(OR(L23="Baja",L23="A otra fase"),OR(LEN(TRIM(I23&amp;""))&gt;0,LEN(TRIM(K23&amp;""))&gt;0,IF(ISNUMBER(J23),J23&lt;&gt;0,FALSE)))),AND(LEN(TRIM(L23&amp;""))&gt;0,NOT(OR(L23="Comparable",L23="Alta",OR(L23="Baja",L23="A otra fase")))),AB23&gt;1),"Revisamos unidad, tipo y números. Alta: Q1=0, Ud1/P1 vacíos. Baja o fase: Q2=0, Ud2/P2 vacíos.",IF(W23=0,"Completamos cantidades, precios, unidades compatibles y referencias. Un vacío no es cero.",IF(OR(LEN(TRIM(M23&amp;""))=0,TRIM(M23)="Por confirmar",TRIM(M23)="Pendiente"),"La diferencia se conoce; falta documentar el motivo.",IF(X23&gt;0,"Revisamos FASES: destino, cantidad íntegra, previsión y referencias sin duplicar el ID.",IF(ABS(V23)&gt;0,"Datos completos. Incluimos el ajuste visible de redondeo al explicar la diferencia.","Datos completos para el alcance introducido."))))))),"Hay una entrada con error. Corregimos el dato antes de cerrar la comprobación.")</f>
      </c>
      <c r="Q23" s="41">
        <f>IF(W23=1,ROUND(G23*Y23,2),"")</f>
      </c>
      <c r="R23" s="41">
        <f>IF(W23=1,ROUND(J23*Z23,2),"")</f>
      </c>
      <c r="S23" s="41">
        <f>IF(W23=1,ROUND((J23-G23)*Y23,2),"")</f>
      </c>
      <c r="T23" s="41">
        <f>IF(W23=1,ROUND(J23*(Z23-Y23),2),"")</f>
      </c>
      <c r="U23" s="41">
        <f>IF(W23=1,ROUND(R23-Q23,2),"")</f>
      </c>
      <c r="V23" s="41">
        <f>IF(W23=1,ROUND(U23-S23-T23,2),"")</f>
      </c>
      <c r="W23" s="41" t="n">
        <f>IFERROR(IF(AND(LEN(TRIM(C23&amp;""))&gt;0,LEN(TRIM(D23&amp;""))&gt;0,LEN(TRIM(E23&amp;""))&gt;0,AND(LEN(TRIM(N23&amp;""))&gt;0,TRIM(N23)&lt;&gt;"Pendiente",TRIM(N23)&lt;&gt;"Por confirmar"),IF(ISNUMBER(G23),AND(G23&gt;=0,G23=ROUND(G23,6)),FALSE),IF(ISNUMBER(J23),AND(J23&gt;=0,J23=ROUND(J23,6)),FALSE),IF(L23="Comparable",AND(LEN(TRIM(F23&amp;""))&gt;0,LEN(TRIM(I23&amp;""))&gt;0,UPPER(SUBSTITUTE(SUBSTITUTE(TRIM(F23&amp;""),"²","2"),"³","3"))=UPPER(SUBSTITUTE(SUBSTITUTE(TRIM(I23&amp;""),"²","2"),"³","3"))),IF(L23="Alta",AND(LEN(TRIM(F23&amp;""))=0,LEN(TRIM(I23&amp;""))&gt;0),AND(LEN(TRIM(F23&amp;""))&gt;0,LEN(TRIM(I23&amp;""))=0))),IF(L23="Comparable",AND(IF(ISNUMBER(H23),AND(H23=ROUND(H23,4)),FALSE),IF(ISNUMBER(K23),AND(K23=ROUND(K23,4)),FALSE)),IF(L23="Alta",AND(IF(ISNUMBER(K23),AND(K23=ROUND(K23,4)),FALSE),LEN(TRIM(H23&amp;""))=0,G23=0),IF(OR(L23="Baja",L23="A otra fase"),AND(IF(ISNUMBER(H23),AND(H23=ROUND(H23,4)),FALSE),LEN(TRIM(K23&amp;""))=0,J23=0),FALSE))),NOT(OR(OR(IF(LEN(TRIM(G23&amp;""))=0,FALSE,NOT(IF(ISNUMBER(G23),AND(G23&gt;=0,G23=ROUND(G23,6)),FALSE))),IF(LEN(TRIM(J23&amp;""))=0,FALSE,NOT(IF(ISNUMBER(J23),AND(J23&gt;=0,J23=ROUND(J23,6)),FALSE))),IF(LEN(TRIM(H23&amp;""))=0,FALSE,NOT(IF(ISNUMBER(H23),AND(H23=ROUND(H23,4)),FALSE))),IF(LEN(TRIM(K23&amp;""))=0,FALSE,NOT(IF(ISNUMBER(K23),AND(K23=ROUND(K23,4)),FALSE)))),OR(AND(L23="Comparable",LEN(TRIM(F23&amp;""))&gt;0,LEN(TRIM(I23&amp;""))&gt;0,UPPER(SUBSTITUTE(SUBSTITUTE(TRIM(F23&amp;""),"²","2"),"³","3"))&lt;&gt;UPPER(SUBSTITUTE(SUBSTITUTE(TRIM(I23&amp;""),"²","2"),"³","3"))),AND(L23="Alta",OR(LEN(TRIM(F23&amp;""))&gt;0,LEN(TRIM(H23&amp;""))&gt;0,IF(ISNUMBER(G23),G23&lt;&gt;0,FALSE))),AND(OR(L23="Baja",L23="A otra fase"),OR(LEN(TRIM(I23&amp;""))&gt;0,LEN(TRIM(K23&amp;""))&gt;0,IF(ISNUMBER(J23),J23&lt;&gt;0,FALSE)))),AND(LEN(TRIM(L23&amp;""))&gt;0,NOT(OR(L23="Comparable",L23="Alta",OR(L23="Baja",L23="A otra fase")))),AB23&gt;1))),1,0),0)</f>
        <v>0</v>
      </c>
      <c r="X23" s="41">
        <f>IF(OR(ISERROR(C23),ISERROR(D23),ISERROR(E23),ISERROR(F23),ISERROR(G23),ISERROR(H23),ISERROR(I23),ISERROR(J23),ISERROR(K23),ISERROR(L23),ISERROR(M23),ISERROR(N23)),2,IFERROR(IF(NOT(COUNTA(C23:N23)&gt;0),"",IF(OR(OR(IF(LEN(TRIM(G23&amp;""))=0,FALSE,NOT(IF(ISNUMBER(G23),AND(G23&gt;=0,G23=ROUND(G23,6)),FALSE))),IF(LEN(TRIM(J23&amp;""))=0,FALSE,NOT(IF(ISNUMBER(J23),AND(J23&gt;=0,J23=ROUND(J23,6)),FALSE))),IF(LEN(TRIM(H23&amp;""))=0,FALSE,NOT(IF(ISNUMBER(H23),AND(H23=ROUND(H23,4)),FALSE))),IF(LEN(TRIM(K23&amp;""))=0,FALSE,NOT(IF(ISNUMBER(K23),AND(K23=ROUND(K23,4)),FALSE)))),OR(AND(L23="Comparable",LEN(TRIM(F23&amp;""))&gt;0,LEN(TRIM(I23&amp;""))&gt;0,UPPER(SUBSTITUTE(SUBSTITUTE(TRIM(F23&amp;""),"²","2"),"³","3"))&lt;&gt;UPPER(SUBSTITUTE(SUBSTITUTE(TRIM(I23&amp;""),"²","2"),"³","3"))),AND(L23="Alta",OR(LEN(TRIM(F23&amp;""))&gt;0,LEN(TRIM(H23&amp;""))&gt;0,IF(ISNUMBER(G23),G23&lt;&gt;0,FALSE))),AND(OR(L23="Baja",L23="A otra fase"),OR(LEN(TRIM(I23&amp;""))&gt;0,LEN(TRIM(K23&amp;""))&gt;0,IF(ISNUMBER(J23),J23&lt;&gt;0,FALSE)))),AND(LEN(TRIM(L23&amp;""))&gt;0,NOT(OR(L23="Comparable",L23="Alta",OR(L23="Baja",L23="A otra fase")))),AB23&gt;1),2,IF(AND(W23=1,LEN(TRIM(M23&amp;""))&gt;0,TRIM(M23)&lt;&gt;"Por confirmar",TRIM(M23)&lt;&gt;"Pendiente",IF(L23="A otra fase",AND(COUNTIF('FASES'!$C$10:$C$39,B23)=1,SUMIF('FASES'!$C$10:$C$39,B23,'FASES'!$N$10:$N$39)=0),COUNTIF('FASES'!$C$10:$C$39,B23)=0)),0,1))),2))</f>
      </c>
      <c r="Y23" s="41">
        <f>IF(L23="Alta",IF(ISNUMBER(K23),K23,""),IF(ISNUMBER(H23),H23,""))</f>
      </c>
      <c r="Z23" s="41">
        <f>IF(OR(L23="Baja",L23="A otra fase"),IF(ISNUMBER(H23),H23,""),IF(ISNUMBER(K23),K23,""))</f>
      </c>
      <c r="AA23" s="41">
        <f>IFERROR(IF(AND(LEN(TRIM(C23&amp;""))&gt;0,LEN(TRIM(D23&amp;""))&gt;0),"ID:"&amp;SUBSTITUTE(SUBSTITUTE(SUBSTITUTE(SUBSTITUTE(UPPER(LEN(TRIM("C: "&amp;C23))&amp;":"&amp;TRIM("C: "&amp;C23)&amp;"|"&amp;LEN(TRIM("K: "&amp;D23))&amp;":"&amp;TRIM("K: "&amp;D23)),"!","!E"),"*","!A"),"?","!B"),"~","!C"),""),"")</f>
      </c>
      <c r="AB23" s="41" t="n">
        <f>IF(LEN(TRIM(AA23&amp;""))=0,0,COUNTIF($AA$10:$AA$109,AA23))</f>
        <v>0</v>
      </c>
    </row>
    <row r="24" ht="78" customHeight="1">
      <c r="B24" s="38" t="n">
        <v>15</v>
      </c>
      <c r="C24" s="43"/>
      <c r="D24" s="43"/>
      <c r="E24" s="44"/>
      <c r="F24" s="45"/>
      <c r="G24" s="46"/>
      <c r="H24" s="47"/>
      <c r="I24" s="45"/>
      <c r="J24" s="46"/>
      <c r="K24" s="47"/>
      <c r="L24" s="45"/>
      <c r="M24" s="44"/>
      <c r="N24" s="44"/>
      <c r="O24" s="38">
        <f>IF(NOT(ISNUMBER(X24)),"",IF(X24=2,"ROJO",IF(X24=1,"ÁMBAR","VERDE")))</f>
      </c>
      <c r="P24" s="39">
        <f>IFERROR(IF(NOT(COUNTA(C24:N24)&gt;0),"",IF(AB24&gt;1,"Clave repetida en el capítulo: distinguimos las ocurrencias.",IF(OR(OR(IF(LEN(TRIM(G24&amp;""))=0,FALSE,NOT(IF(ISNUMBER(G24),AND(G24&gt;=0,G24=ROUND(G24,6)),FALSE))),IF(LEN(TRIM(J24&amp;""))=0,FALSE,NOT(IF(ISNUMBER(J24),AND(J24&gt;=0,J24=ROUND(J24,6)),FALSE))),IF(LEN(TRIM(H24&amp;""))=0,FALSE,NOT(IF(ISNUMBER(H24),AND(H24=ROUND(H24,4)),FALSE))),IF(LEN(TRIM(K24&amp;""))=0,FALSE,NOT(IF(ISNUMBER(K24),AND(K24=ROUND(K24,4)),FALSE)))),OR(AND(L24="Comparable",LEN(TRIM(F24&amp;""))&gt;0,LEN(TRIM(I24&amp;""))&gt;0,UPPER(SUBSTITUTE(SUBSTITUTE(TRIM(F24&amp;""),"²","2"),"³","3"))&lt;&gt;UPPER(SUBSTITUTE(SUBSTITUTE(TRIM(I24&amp;""),"²","2"),"³","3"))),AND(L24="Alta",OR(LEN(TRIM(F24&amp;""))&gt;0,LEN(TRIM(H24&amp;""))&gt;0,IF(ISNUMBER(G24),G24&lt;&gt;0,FALSE))),AND(OR(L24="Baja",L24="A otra fase"),OR(LEN(TRIM(I24&amp;""))&gt;0,LEN(TRIM(K24&amp;""))&gt;0,IF(ISNUMBER(J24),J24&lt;&gt;0,FALSE)))),AND(LEN(TRIM(L24&amp;""))&gt;0,NOT(OR(L24="Comparable",L24="Alta",OR(L24="Baja",L24="A otra fase")))),AB24&gt;1),"Revisamos unidad, tipo y números. Alta: Q1=0, Ud1/P1 vacíos. Baja o fase: Q2=0, Ud2/P2 vacíos.",IF(W24=0,"Completamos cantidades, precios, unidades compatibles y referencias. Un vacío no es cero.",IF(OR(LEN(TRIM(M24&amp;""))=0,TRIM(M24)="Por confirmar",TRIM(M24)="Pendiente"),"La diferencia se conoce; falta documentar el motivo.",IF(X24&gt;0,"Revisamos FASES: destino, cantidad íntegra, previsión y referencias sin duplicar el ID.",IF(ABS(V24)&gt;0,"Datos completos. Incluimos el ajuste visible de redondeo al explicar la diferencia.","Datos completos para el alcance introducido."))))))),"Hay una entrada con error. Corregimos el dato antes de cerrar la comprobación.")</f>
      </c>
      <c r="Q24" s="41">
        <f>IF(W24=1,ROUND(G24*Y24,2),"")</f>
      </c>
      <c r="R24" s="41">
        <f>IF(W24=1,ROUND(J24*Z24,2),"")</f>
      </c>
      <c r="S24" s="41">
        <f>IF(W24=1,ROUND((J24-G24)*Y24,2),"")</f>
      </c>
      <c r="T24" s="41">
        <f>IF(W24=1,ROUND(J24*(Z24-Y24),2),"")</f>
      </c>
      <c r="U24" s="41">
        <f>IF(W24=1,ROUND(R24-Q24,2),"")</f>
      </c>
      <c r="V24" s="41">
        <f>IF(W24=1,ROUND(U24-S24-T24,2),"")</f>
      </c>
      <c r="W24" s="41" t="n">
        <f>IFERROR(IF(AND(LEN(TRIM(C24&amp;""))&gt;0,LEN(TRIM(D24&amp;""))&gt;0,LEN(TRIM(E24&amp;""))&gt;0,AND(LEN(TRIM(N24&amp;""))&gt;0,TRIM(N24)&lt;&gt;"Pendiente",TRIM(N24)&lt;&gt;"Por confirmar"),IF(ISNUMBER(G24),AND(G24&gt;=0,G24=ROUND(G24,6)),FALSE),IF(ISNUMBER(J24),AND(J24&gt;=0,J24=ROUND(J24,6)),FALSE),IF(L24="Comparable",AND(LEN(TRIM(F24&amp;""))&gt;0,LEN(TRIM(I24&amp;""))&gt;0,UPPER(SUBSTITUTE(SUBSTITUTE(TRIM(F24&amp;""),"²","2"),"³","3"))=UPPER(SUBSTITUTE(SUBSTITUTE(TRIM(I24&amp;""),"²","2"),"³","3"))),IF(L24="Alta",AND(LEN(TRIM(F24&amp;""))=0,LEN(TRIM(I24&amp;""))&gt;0),AND(LEN(TRIM(F24&amp;""))&gt;0,LEN(TRIM(I24&amp;""))=0))),IF(L24="Comparable",AND(IF(ISNUMBER(H24),AND(H24=ROUND(H24,4)),FALSE),IF(ISNUMBER(K24),AND(K24=ROUND(K24,4)),FALSE)),IF(L24="Alta",AND(IF(ISNUMBER(K24),AND(K24=ROUND(K24,4)),FALSE),LEN(TRIM(H24&amp;""))=0,G24=0),IF(OR(L24="Baja",L24="A otra fase"),AND(IF(ISNUMBER(H24),AND(H24=ROUND(H24,4)),FALSE),LEN(TRIM(K24&amp;""))=0,J24=0),FALSE))),NOT(OR(OR(IF(LEN(TRIM(G24&amp;""))=0,FALSE,NOT(IF(ISNUMBER(G24),AND(G24&gt;=0,G24=ROUND(G24,6)),FALSE))),IF(LEN(TRIM(J24&amp;""))=0,FALSE,NOT(IF(ISNUMBER(J24),AND(J24&gt;=0,J24=ROUND(J24,6)),FALSE))),IF(LEN(TRIM(H24&amp;""))=0,FALSE,NOT(IF(ISNUMBER(H24),AND(H24=ROUND(H24,4)),FALSE))),IF(LEN(TRIM(K24&amp;""))=0,FALSE,NOT(IF(ISNUMBER(K24),AND(K24=ROUND(K24,4)),FALSE)))),OR(AND(L24="Comparable",LEN(TRIM(F24&amp;""))&gt;0,LEN(TRIM(I24&amp;""))&gt;0,UPPER(SUBSTITUTE(SUBSTITUTE(TRIM(F24&amp;""),"²","2"),"³","3"))&lt;&gt;UPPER(SUBSTITUTE(SUBSTITUTE(TRIM(I24&amp;""),"²","2"),"³","3"))),AND(L24="Alta",OR(LEN(TRIM(F24&amp;""))&gt;0,LEN(TRIM(H24&amp;""))&gt;0,IF(ISNUMBER(G24),G24&lt;&gt;0,FALSE))),AND(OR(L24="Baja",L24="A otra fase"),OR(LEN(TRIM(I24&amp;""))&gt;0,LEN(TRIM(K24&amp;""))&gt;0,IF(ISNUMBER(J24),J24&lt;&gt;0,FALSE)))),AND(LEN(TRIM(L24&amp;""))&gt;0,NOT(OR(L24="Comparable",L24="Alta",OR(L24="Baja",L24="A otra fase")))),AB24&gt;1))),1,0),0)</f>
        <v>0</v>
      </c>
      <c r="X24" s="41">
        <f>IF(OR(ISERROR(C24),ISERROR(D24),ISERROR(E24),ISERROR(F24),ISERROR(G24),ISERROR(H24),ISERROR(I24),ISERROR(J24),ISERROR(K24),ISERROR(L24),ISERROR(M24),ISERROR(N24)),2,IFERROR(IF(NOT(COUNTA(C24:N24)&gt;0),"",IF(OR(OR(IF(LEN(TRIM(G24&amp;""))=0,FALSE,NOT(IF(ISNUMBER(G24),AND(G24&gt;=0,G24=ROUND(G24,6)),FALSE))),IF(LEN(TRIM(J24&amp;""))=0,FALSE,NOT(IF(ISNUMBER(J24),AND(J24&gt;=0,J24=ROUND(J24,6)),FALSE))),IF(LEN(TRIM(H24&amp;""))=0,FALSE,NOT(IF(ISNUMBER(H24),AND(H24=ROUND(H24,4)),FALSE))),IF(LEN(TRIM(K24&amp;""))=0,FALSE,NOT(IF(ISNUMBER(K24),AND(K24=ROUND(K24,4)),FALSE)))),OR(AND(L24="Comparable",LEN(TRIM(F24&amp;""))&gt;0,LEN(TRIM(I24&amp;""))&gt;0,UPPER(SUBSTITUTE(SUBSTITUTE(TRIM(F24&amp;""),"²","2"),"³","3"))&lt;&gt;UPPER(SUBSTITUTE(SUBSTITUTE(TRIM(I24&amp;""),"²","2"),"³","3"))),AND(L24="Alta",OR(LEN(TRIM(F24&amp;""))&gt;0,LEN(TRIM(H24&amp;""))&gt;0,IF(ISNUMBER(G24),G24&lt;&gt;0,FALSE))),AND(OR(L24="Baja",L24="A otra fase"),OR(LEN(TRIM(I24&amp;""))&gt;0,LEN(TRIM(K24&amp;""))&gt;0,IF(ISNUMBER(J24),J24&lt;&gt;0,FALSE)))),AND(LEN(TRIM(L24&amp;""))&gt;0,NOT(OR(L24="Comparable",L24="Alta",OR(L24="Baja",L24="A otra fase")))),AB24&gt;1),2,IF(AND(W24=1,LEN(TRIM(M24&amp;""))&gt;0,TRIM(M24)&lt;&gt;"Por confirmar",TRIM(M24)&lt;&gt;"Pendiente",IF(L24="A otra fase",AND(COUNTIF('FASES'!$C$10:$C$39,B24)=1,SUMIF('FASES'!$C$10:$C$39,B24,'FASES'!$N$10:$N$39)=0),COUNTIF('FASES'!$C$10:$C$39,B24)=0)),0,1))),2))</f>
      </c>
      <c r="Y24" s="41">
        <f>IF(L24="Alta",IF(ISNUMBER(K24),K24,""),IF(ISNUMBER(H24),H24,""))</f>
      </c>
      <c r="Z24" s="41">
        <f>IF(OR(L24="Baja",L24="A otra fase"),IF(ISNUMBER(H24),H24,""),IF(ISNUMBER(K24),K24,""))</f>
      </c>
      <c r="AA24" s="41">
        <f>IFERROR(IF(AND(LEN(TRIM(C24&amp;""))&gt;0,LEN(TRIM(D24&amp;""))&gt;0),"ID:"&amp;SUBSTITUTE(SUBSTITUTE(SUBSTITUTE(SUBSTITUTE(UPPER(LEN(TRIM("C: "&amp;C24))&amp;":"&amp;TRIM("C: "&amp;C24)&amp;"|"&amp;LEN(TRIM("K: "&amp;D24))&amp;":"&amp;TRIM("K: "&amp;D24)),"!","!E"),"*","!A"),"?","!B"),"~","!C"),""),"")</f>
      </c>
      <c r="AB24" s="41" t="n">
        <f>IF(LEN(TRIM(AA24&amp;""))=0,0,COUNTIF($AA$10:$AA$109,AA24))</f>
        <v>0</v>
      </c>
    </row>
    <row r="25" ht="78" customHeight="1">
      <c r="B25" s="38" t="n">
        <v>16</v>
      </c>
      <c r="C25" s="43"/>
      <c r="D25" s="43"/>
      <c r="E25" s="44"/>
      <c r="F25" s="45"/>
      <c r="G25" s="46"/>
      <c r="H25" s="47"/>
      <c r="I25" s="45"/>
      <c r="J25" s="46"/>
      <c r="K25" s="47"/>
      <c r="L25" s="45"/>
      <c r="M25" s="44"/>
      <c r="N25" s="44"/>
      <c r="O25" s="38">
        <f>IF(NOT(ISNUMBER(X25)),"",IF(X25=2,"ROJO",IF(X25=1,"ÁMBAR","VERDE")))</f>
      </c>
      <c r="P25" s="39">
        <f>IFERROR(IF(NOT(COUNTA(C25:N25)&gt;0),"",IF(AB25&gt;1,"Clave repetida en el capítulo: distinguimos las ocurrencias.",IF(OR(OR(IF(LEN(TRIM(G25&amp;""))=0,FALSE,NOT(IF(ISNUMBER(G25),AND(G25&gt;=0,G25=ROUND(G25,6)),FALSE))),IF(LEN(TRIM(J25&amp;""))=0,FALSE,NOT(IF(ISNUMBER(J25),AND(J25&gt;=0,J25=ROUND(J25,6)),FALSE))),IF(LEN(TRIM(H25&amp;""))=0,FALSE,NOT(IF(ISNUMBER(H25),AND(H25=ROUND(H25,4)),FALSE))),IF(LEN(TRIM(K25&amp;""))=0,FALSE,NOT(IF(ISNUMBER(K25),AND(K25=ROUND(K25,4)),FALSE)))),OR(AND(L25="Comparable",LEN(TRIM(F25&amp;""))&gt;0,LEN(TRIM(I25&amp;""))&gt;0,UPPER(SUBSTITUTE(SUBSTITUTE(TRIM(F25&amp;""),"²","2"),"³","3"))&lt;&gt;UPPER(SUBSTITUTE(SUBSTITUTE(TRIM(I25&amp;""),"²","2"),"³","3"))),AND(L25="Alta",OR(LEN(TRIM(F25&amp;""))&gt;0,LEN(TRIM(H25&amp;""))&gt;0,IF(ISNUMBER(G25),G25&lt;&gt;0,FALSE))),AND(OR(L25="Baja",L25="A otra fase"),OR(LEN(TRIM(I25&amp;""))&gt;0,LEN(TRIM(K25&amp;""))&gt;0,IF(ISNUMBER(J25),J25&lt;&gt;0,FALSE)))),AND(LEN(TRIM(L25&amp;""))&gt;0,NOT(OR(L25="Comparable",L25="Alta",OR(L25="Baja",L25="A otra fase")))),AB25&gt;1),"Revisamos unidad, tipo y números. Alta: Q1=0, Ud1/P1 vacíos. Baja o fase: Q2=0, Ud2/P2 vacíos.",IF(W25=0,"Completamos cantidades, precios, unidades compatibles y referencias. Un vacío no es cero.",IF(OR(LEN(TRIM(M25&amp;""))=0,TRIM(M25)="Por confirmar",TRIM(M25)="Pendiente"),"La diferencia se conoce; falta documentar el motivo.",IF(X25&gt;0,"Revisamos FASES: destino, cantidad íntegra, previsión y referencias sin duplicar el ID.",IF(ABS(V25)&gt;0,"Datos completos. Incluimos el ajuste visible de redondeo al explicar la diferencia.","Datos completos para el alcance introducido."))))))),"Hay una entrada con error. Corregimos el dato antes de cerrar la comprobación.")</f>
      </c>
      <c r="Q25" s="41">
        <f>IF(W25=1,ROUND(G25*Y25,2),"")</f>
      </c>
      <c r="R25" s="41">
        <f>IF(W25=1,ROUND(J25*Z25,2),"")</f>
      </c>
      <c r="S25" s="41">
        <f>IF(W25=1,ROUND((J25-G25)*Y25,2),"")</f>
      </c>
      <c r="T25" s="41">
        <f>IF(W25=1,ROUND(J25*(Z25-Y25),2),"")</f>
      </c>
      <c r="U25" s="41">
        <f>IF(W25=1,ROUND(R25-Q25,2),"")</f>
      </c>
      <c r="V25" s="41">
        <f>IF(W25=1,ROUND(U25-S25-T25,2),"")</f>
      </c>
      <c r="W25" s="41" t="n">
        <f>IFERROR(IF(AND(LEN(TRIM(C25&amp;""))&gt;0,LEN(TRIM(D25&amp;""))&gt;0,LEN(TRIM(E25&amp;""))&gt;0,AND(LEN(TRIM(N25&amp;""))&gt;0,TRIM(N25)&lt;&gt;"Pendiente",TRIM(N25)&lt;&gt;"Por confirmar"),IF(ISNUMBER(G25),AND(G25&gt;=0,G25=ROUND(G25,6)),FALSE),IF(ISNUMBER(J25),AND(J25&gt;=0,J25=ROUND(J25,6)),FALSE),IF(L25="Comparable",AND(LEN(TRIM(F25&amp;""))&gt;0,LEN(TRIM(I25&amp;""))&gt;0,UPPER(SUBSTITUTE(SUBSTITUTE(TRIM(F25&amp;""),"²","2"),"³","3"))=UPPER(SUBSTITUTE(SUBSTITUTE(TRIM(I25&amp;""),"²","2"),"³","3"))),IF(L25="Alta",AND(LEN(TRIM(F25&amp;""))=0,LEN(TRIM(I25&amp;""))&gt;0),AND(LEN(TRIM(F25&amp;""))&gt;0,LEN(TRIM(I25&amp;""))=0))),IF(L25="Comparable",AND(IF(ISNUMBER(H25),AND(H25=ROUND(H25,4)),FALSE),IF(ISNUMBER(K25),AND(K25=ROUND(K25,4)),FALSE)),IF(L25="Alta",AND(IF(ISNUMBER(K25),AND(K25=ROUND(K25,4)),FALSE),LEN(TRIM(H25&amp;""))=0,G25=0),IF(OR(L25="Baja",L25="A otra fase"),AND(IF(ISNUMBER(H25),AND(H25=ROUND(H25,4)),FALSE),LEN(TRIM(K25&amp;""))=0,J25=0),FALSE))),NOT(OR(OR(IF(LEN(TRIM(G25&amp;""))=0,FALSE,NOT(IF(ISNUMBER(G25),AND(G25&gt;=0,G25=ROUND(G25,6)),FALSE))),IF(LEN(TRIM(J25&amp;""))=0,FALSE,NOT(IF(ISNUMBER(J25),AND(J25&gt;=0,J25=ROUND(J25,6)),FALSE))),IF(LEN(TRIM(H25&amp;""))=0,FALSE,NOT(IF(ISNUMBER(H25),AND(H25=ROUND(H25,4)),FALSE))),IF(LEN(TRIM(K25&amp;""))=0,FALSE,NOT(IF(ISNUMBER(K25),AND(K25=ROUND(K25,4)),FALSE)))),OR(AND(L25="Comparable",LEN(TRIM(F25&amp;""))&gt;0,LEN(TRIM(I25&amp;""))&gt;0,UPPER(SUBSTITUTE(SUBSTITUTE(TRIM(F25&amp;""),"²","2"),"³","3"))&lt;&gt;UPPER(SUBSTITUTE(SUBSTITUTE(TRIM(I25&amp;""),"²","2"),"³","3"))),AND(L25="Alta",OR(LEN(TRIM(F25&amp;""))&gt;0,LEN(TRIM(H25&amp;""))&gt;0,IF(ISNUMBER(G25),G25&lt;&gt;0,FALSE))),AND(OR(L25="Baja",L25="A otra fase"),OR(LEN(TRIM(I25&amp;""))&gt;0,LEN(TRIM(K25&amp;""))&gt;0,IF(ISNUMBER(J25),J25&lt;&gt;0,FALSE)))),AND(LEN(TRIM(L25&amp;""))&gt;0,NOT(OR(L25="Comparable",L25="Alta",OR(L25="Baja",L25="A otra fase")))),AB25&gt;1))),1,0),0)</f>
        <v>0</v>
      </c>
      <c r="X25" s="41">
        <f>IF(OR(ISERROR(C25),ISERROR(D25),ISERROR(E25),ISERROR(F25),ISERROR(G25),ISERROR(H25),ISERROR(I25),ISERROR(J25),ISERROR(K25),ISERROR(L25),ISERROR(M25),ISERROR(N25)),2,IFERROR(IF(NOT(COUNTA(C25:N25)&gt;0),"",IF(OR(OR(IF(LEN(TRIM(G25&amp;""))=0,FALSE,NOT(IF(ISNUMBER(G25),AND(G25&gt;=0,G25=ROUND(G25,6)),FALSE))),IF(LEN(TRIM(J25&amp;""))=0,FALSE,NOT(IF(ISNUMBER(J25),AND(J25&gt;=0,J25=ROUND(J25,6)),FALSE))),IF(LEN(TRIM(H25&amp;""))=0,FALSE,NOT(IF(ISNUMBER(H25),AND(H25=ROUND(H25,4)),FALSE))),IF(LEN(TRIM(K25&amp;""))=0,FALSE,NOT(IF(ISNUMBER(K25),AND(K25=ROUND(K25,4)),FALSE)))),OR(AND(L25="Comparable",LEN(TRIM(F25&amp;""))&gt;0,LEN(TRIM(I25&amp;""))&gt;0,UPPER(SUBSTITUTE(SUBSTITUTE(TRIM(F25&amp;""),"²","2"),"³","3"))&lt;&gt;UPPER(SUBSTITUTE(SUBSTITUTE(TRIM(I25&amp;""),"²","2"),"³","3"))),AND(L25="Alta",OR(LEN(TRIM(F25&amp;""))&gt;0,LEN(TRIM(H25&amp;""))&gt;0,IF(ISNUMBER(G25),G25&lt;&gt;0,FALSE))),AND(OR(L25="Baja",L25="A otra fase"),OR(LEN(TRIM(I25&amp;""))&gt;0,LEN(TRIM(K25&amp;""))&gt;0,IF(ISNUMBER(J25),J25&lt;&gt;0,FALSE)))),AND(LEN(TRIM(L25&amp;""))&gt;0,NOT(OR(L25="Comparable",L25="Alta",OR(L25="Baja",L25="A otra fase")))),AB25&gt;1),2,IF(AND(W25=1,LEN(TRIM(M25&amp;""))&gt;0,TRIM(M25)&lt;&gt;"Por confirmar",TRIM(M25)&lt;&gt;"Pendiente",IF(L25="A otra fase",AND(COUNTIF('FASES'!$C$10:$C$39,B25)=1,SUMIF('FASES'!$C$10:$C$39,B25,'FASES'!$N$10:$N$39)=0),COUNTIF('FASES'!$C$10:$C$39,B25)=0)),0,1))),2))</f>
      </c>
      <c r="Y25" s="41">
        <f>IF(L25="Alta",IF(ISNUMBER(K25),K25,""),IF(ISNUMBER(H25),H25,""))</f>
      </c>
      <c r="Z25" s="41">
        <f>IF(OR(L25="Baja",L25="A otra fase"),IF(ISNUMBER(H25),H25,""),IF(ISNUMBER(K25),K25,""))</f>
      </c>
      <c r="AA25" s="41">
        <f>IFERROR(IF(AND(LEN(TRIM(C25&amp;""))&gt;0,LEN(TRIM(D25&amp;""))&gt;0),"ID:"&amp;SUBSTITUTE(SUBSTITUTE(SUBSTITUTE(SUBSTITUTE(UPPER(LEN(TRIM("C: "&amp;C25))&amp;":"&amp;TRIM("C: "&amp;C25)&amp;"|"&amp;LEN(TRIM("K: "&amp;D25))&amp;":"&amp;TRIM("K: "&amp;D25)),"!","!E"),"*","!A"),"?","!B"),"~","!C"),""),"")</f>
      </c>
      <c r="AB25" s="41" t="n">
        <f>IF(LEN(TRIM(AA25&amp;""))=0,0,COUNTIF($AA$10:$AA$109,AA25))</f>
        <v>0</v>
      </c>
    </row>
    <row r="26" ht="78" customHeight="1">
      <c r="B26" s="38" t="n">
        <v>17</v>
      </c>
      <c r="C26" s="43"/>
      <c r="D26" s="43"/>
      <c r="E26" s="44"/>
      <c r="F26" s="45"/>
      <c r="G26" s="46"/>
      <c r="H26" s="47"/>
      <c r="I26" s="45"/>
      <c r="J26" s="46"/>
      <c r="K26" s="47"/>
      <c r="L26" s="45"/>
      <c r="M26" s="44"/>
      <c r="N26" s="44"/>
      <c r="O26" s="38">
        <f>IF(NOT(ISNUMBER(X26)),"",IF(X26=2,"ROJO",IF(X26=1,"ÁMBAR","VERDE")))</f>
      </c>
      <c r="P26" s="39">
        <f>IFERROR(IF(NOT(COUNTA(C26:N26)&gt;0),"",IF(AB26&gt;1,"Clave repetida en el capítulo: distinguimos las ocurrencias.",IF(OR(OR(IF(LEN(TRIM(G26&amp;""))=0,FALSE,NOT(IF(ISNUMBER(G26),AND(G26&gt;=0,G26=ROUND(G26,6)),FALSE))),IF(LEN(TRIM(J26&amp;""))=0,FALSE,NOT(IF(ISNUMBER(J26),AND(J26&gt;=0,J26=ROUND(J26,6)),FALSE))),IF(LEN(TRIM(H26&amp;""))=0,FALSE,NOT(IF(ISNUMBER(H26),AND(H26=ROUND(H26,4)),FALSE))),IF(LEN(TRIM(K26&amp;""))=0,FALSE,NOT(IF(ISNUMBER(K26),AND(K26=ROUND(K26,4)),FALSE)))),OR(AND(L26="Comparable",LEN(TRIM(F26&amp;""))&gt;0,LEN(TRIM(I26&amp;""))&gt;0,UPPER(SUBSTITUTE(SUBSTITUTE(TRIM(F26&amp;""),"²","2"),"³","3"))&lt;&gt;UPPER(SUBSTITUTE(SUBSTITUTE(TRIM(I26&amp;""),"²","2"),"³","3"))),AND(L26="Alta",OR(LEN(TRIM(F26&amp;""))&gt;0,LEN(TRIM(H26&amp;""))&gt;0,IF(ISNUMBER(G26),G26&lt;&gt;0,FALSE))),AND(OR(L26="Baja",L26="A otra fase"),OR(LEN(TRIM(I26&amp;""))&gt;0,LEN(TRIM(K26&amp;""))&gt;0,IF(ISNUMBER(J26),J26&lt;&gt;0,FALSE)))),AND(LEN(TRIM(L26&amp;""))&gt;0,NOT(OR(L26="Comparable",L26="Alta",OR(L26="Baja",L26="A otra fase")))),AB26&gt;1),"Revisamos unidad, tipo y números. Alta: Q1=0, Ud1/P1 vacíos. Baja o fase: Q2=0, Ud2/P2 vacíos.",IF(W26=0,"Completamos cantidades, precios, unidades compatibles y referencias. Un vacío no es cero.",IF(OR(LEN(TRIM(M26&amp;""))=0,TRIM(M26)="Por confirmar",TRIM(M26)="Pendiente"),"La diferencia se conoce; falta documentar el motivo.",IF(X26&gt;0,"Revisamos FASES: destino, cantidad íntegra, previsión y referencias sin duplicar el ID.",IF(ABS(V26)&gt;0,"Datos completos. Incluimos el ajuste visible de redondeo al explicar la diferencia.","Datos completos para el alcance introducido."))))))),"Hay una entrada con error. Corregimos el dato antes de cerrar la comprobación.")</f>
      </c>
      <c r="Q26" s="41">
        <f>IF(W26=1,ROUND(G26*Y26,2),"")</f>
      </c>
      <c r="R26" s="41">
        <f>IF(W26=1,ROUND(J26*Z26,2),"")</f>
      </c>
      <c r="S26" s="41">
        <f>IF(W26=1,ROUND((J26-G26)*Y26,2),"")</f>
      </c>
      <c r="T26" s="41">
        <f>IF(W26=1,ROUND(J26*(Z26-Y26),2),"")</f>
      </c>
      <c r="U26" s="41">
        <f>IF(W26=1,ROUND(R26-Q26,2),"")</f>
      </c>
      <c r="V26" s="41">
        <f>IF(W26=1,ROUND(U26-S26-T26,2),"")</f>
      </c>
      <c r="W26" s="41" t="n">
        <f>IFERROR(IF(AND(LEN(TRIM(C26&amp;""))&gt;0,LEN(TRIM(D26&amp;""))&gt;0,LEN(TRIM(E26&amp;""))&gt;0,AND(LEN(TRIM(N26&amp;""))&gt;0,TRIM(N26)&lt;&gt;"Pendiente",TRIM(N26)&lt;&gt;"Por confirmar"),IF(ISNUMBER(G26),AND(G26&gt;=0,G26=ROUND(G26,6)),FALSE),IF(ISNUMBER(J26),AND(J26&gt;=0,J26=ROUND(J26,6)),FALSE),IF(L26="Comparable",AND(LEN(TRIM(F26&amp;""))&gt;0,LEN(TRIM(I26&amp;""))&gt;0,UPPER(SUBSTITUTE(SUBSTITUTE(TRIM(F26&amp;""),"²","2"),"³","3"))=UPPER(SUBSTITUTE(SUBSTITUTE(TRIM(I26&amp;""),"²","2"),"³","3"))),IF(L26="Alta",AND(LEN(TRIM(F26&amp;""))=0,LEN(TRIM(I26&amp;""))&gt;0),AND(LEN(TRIM(F26&amp;""))&gt;0,LEN(TRIM(I26&amp;""))=0))),IF(L26="Comparable",AND(IF(ISNUMBER(H26),AND(H26=ROUND(H26,4)),FALSE),IF(ISNUMBER(K26),AND(K26=ROUND(K26,4)),FALSE)),IF(L26="Alta",AND(IF(ISNUMBER(K26),AND(K26=ROUND(K26,4)),FALSE),LEN(TRIM(H26&amp;""))=0,G26=0),IF(OR(L26="Baja",L26="A otra fase"),AND(IF(ISNUMBER(H26),AND(H26=ROUND(H26,4)),FALSE),LEN(TRIM(K26&amp;""))=0,J26=0),FALSE))),NOT(OR(OR(IF(LEN(TRIM(G26&amp;""))=0,FALSE,NOT(IF(ISNUMBER(G26),AND(G26&gt;=0,G26=ROUND(G26,6)),FALSE))),IF(LEN(TRIM(J26&amp;""))=0,FALSE,NOT(IF(ISNUMBER(J26),AND(J26&gt;=0,J26=ROUND(J26,6)),FALSE))),IF(LEN(TRIM(H26&amp;""))=0,FALSE,NOT(IF(ISNUMBER(H26),AND(H26=ROUND(H26,4)),FALSE))),IF(LEN(TRIM(K26&amp;""))=0,FALSE,NOT(IF(ISNUMBER(K26),AND(K26=ROUND(K26,4)),FALSE)))),OR(AND(L26="Comparable",LEN(TRIM(F26&amp;""))&gt;0,LEN(TRIM(I26&amp;""))&gt;0,UPPER(SUBSTITUTE(SUBSTITUTE(TRIM(F26&amp;""),"²","2"),"³","3"))&lt;&gt;UPPER(SUBSTITUTE(SUBSTITUTE(TRIM(I26&amp;""),"²","2"),"³","3"))),AND(L26="Alta",OR(LEN(TRIM(F26&amp;""))&gt;0,LEN(TRIM(H26&amp;""))&gt;0,IF(ISNUMBER(G26),G26&lt;&gt;0,FALSE))),AND(OR(L26="Baja",L26="A otra fase"),OR(LEN(TRIM(I26&amp;""))&gt;0,LEN(TRIM(K26&amp;""))&gt;0,IF(ISNUMBER(J26),J26&lt;&gt;0,FALSE)))),AND(LEN(TRIM(L26&amp;""))&gt;0,NOT(OR(L26="Comparable",L26="Alta",OR(L26="Baja",L26="A otra fase")))),AB26&gt;1))),1,0),0)</f>
        <v>0</v>
      </c>
      <c r="X26" s="41">
        <f>IF(OR(ISERROR(C26),ISERROR(D26),ISERROR(E26),ISERROR(F26),ISERROR(G26),ISERROR(H26),ISERROR(I26),ISERROR(J26),ISERROR(K26),ISERROR(L26),ISERROR(M26),ISERROR(N26)),2,IFERROR(IF(NOT(COUNTA(C26:N26)&gt;0),"",IF(OR(OR(IF(LEN(TRIM(G26&amp;""))=0,FALSE,NOT(IF(ISNUMBER(G26),AND(G26&gt;=0,G26=ROUND(G26,6)),FALSE))),IF(LEN(TRIM(J26&amp;""))=0,FALSE,NOT(IF(ISNUMBER(J26),AND(J26&gt;=0,J26=ROUND(J26,6)),FALSE))),IF(LEN(TRIM(H26&amp;""))=0,FALSE,NOT(IF(ISNUMBER(H26),AND(H26=ROUND(H26,4)),FALSE))),IF(LEN(TRIM(K26&amp;""))=0,FALSE,NOT(IF(ISNUMBER(K26),AND(K26=ROUND(K26,4)),FALSE)))),OR(AND(L26="Comparable",LEN(TRIM(F26&amp;""))&gt;0,LEN(TRIM(I26&amp;""))&gt;0,UPPER(SUBSTITUTE(SUBSTITUTE(TRIM(F26&amp;""),"²","2"),"³","3"))&lt;&gt;UPPER(SUBSTITUTE(SUBSTITUTE(TRIM(I26&amp;""),"²","2"),"³","3"))),AND(L26="Alta",OR(LEN(TRIM(F26&amp;""))&gt;0,LEN(TRIM(H26&amp;""))&gt;0,IF(ISNUMBER(G26),G26&lt;&gt;0,FALSE))),AND(OR(L26="Baja",L26="A otra fase"),OR(LEN(TRIM(I26&amp;""))&gt;0,LEN(TRIM(K26&amp;""))&gt;0,IF(ISNUMBER(J26),J26&lt;&gt;0,FALSE)))),AND(LEN(TRIM(L26&amp;""))&gt;0,NOT(OR(L26="Comparable",L26="Alta",OR(L26="Baja",L26="A otra fase")))),AB26&gt;1),2,IF(AND(W26=1,LEN(TRIM(M26&amp;""))&gt;0,TRIM(M26)&lt;&gt;"Por confirmar",TRIM(M26)&lt;&gt;"Pendiente",IF(L26="A otra fase",AND(COUNTIF('FASES'!$C$10:$C$39,B26)=1,SUMIF('FASES'!$C$10:$C$39,B26,'FASES'!$N$10:$N$39)=0),COUNTIF('FASES'!$C$10:$C$39,B26)=0)),0,1))),2))</f>
      </c>
      <c r="Y26" s="41">
        <f>IF(L26="Alta",IF(ISNUMBER(K26),K26,""),IF(ISNUMBER(H26),H26,""))</f>
      </c>
      <c r="Z26" s="41">
        <f>IF(OR(L26="Baja",L26="A otra fase"),IF(ISNUMBER(H26),H26,""),IF(ISNUMBER(K26),K26,""))</f>
      </c>
      <c r="AA26" s="41">
        <f>IFERROR(IF(AND(LEN(TRIM(C26&amp;""))&gt;0,LEN(TRIM(D26&amp;""))&gt;0),"ID:"&amp;SUBSTITUTE(SUBSTITUTE(SUBSTITUTE(SUBSTITUTE(UPPER(LEN(TRIM("C: "&amp;C26))&amp;":"&amp;TRIM("C: "&amp;C26)&amp;"|"&amp;LEN(TRIM("K: "&amp;D26))&amp;":"&amp;TRIM("K: "&amp;D26)),"!","!E"),"*","!A"),"?","!B"),"~","!C"),""),"")</f>
      </c>
      <c r="AB26" s="41" t="n">
        <f>IF(LEN(TRIM(AA26&amp;""))=0,0,COUNTIF($AA$10:$AA$109,AA26))</f>
        <v>0</v>
      </c>
    </row>
    <row r="27" ht="78" customHeight="1">
      <c r="B27" s="38" t="n">
        <v>18</v>
      </c>
      <c r="C27" s="43"/>
      <c r="D27" s="43"/>
      <c r="E27" s="44"/>
      <c r="F27" s="45"/>
      <c r="G27" s="46"/>
      <c r="H27" s="47"/>
      <c r="I27" s="45"/>
      <c r="J27" s="46"/>
      <c r="K27" s="47"/>
      <c r="L27" s="45"/>
      <c r="M27" s="44"/>
      <c r="N27" s="44"/>
      <c r="O27" s="38">
        <f>IF(NOT(ISNUMBER(X27)),"",IF(X27=2,"ROJO",IF(X27=1,"ÁMBAR","VERDE")))</f>
      </c>
      <c r="P27" s="39">
        <f>IFERROR(IF(NOT(COUNTA(C27:N27)&gt;0),"",IF(AB27&gt;1,"Clave repetida en el capítulo: distinguimos las ocurrencias.",IF(OR(OR(IF(LEN(TRIM(G27&amp;""))=0,FALSE,NOT(IF(ISNUMBER(G27),AND(G27&gt;=0,G27=ROUND(G27,6)),FALSE))),IF(LEN(TRIM(J27&amp;""))=0,FALSE,NOT(IF(ISNUMBER(J27),AND(J27&gt;=0,J27=ROUND(J27,6)),FALSE))),IF(LEN(TRIM(H27&amp;""))=0,FALSE,NOT(IF(ISNUMBER(H27),AND(H27=ROUND(H27,4)),FALSE))),IF(LEN(TRIM(K27&amp;""))=0,FALSE,NOT(IF(ISNUMBER(K27),AND(K27=ROUND(K27,4)),FALSE)))),OR(AND(L27="Comparable",LEN(TRIM(F27&amp;""))&gt;0,LEN(TRIM(I27&amp;""))&gt;0,UPPER(SUBSTITUTE(SUBSTITUTE(TRIM(F27&amp;""),"²","2"),"³","3"))&lt;&gt;UPPER(SUBSTITUTE(SUBSTITUTE(TRIM(I27&amp;""),"²","2"),"³","3"))),AND(L27="Alta",OR(LEN(TRIM(F27&amp;""))&gt;0,LEN(TRIM(H27&amp;""))&gt;0,IF(ISNUMBER(G27),G27&lt;&gt;0,FALSE))),AND(OR(L27="Baja",L27="A otra fase"),OR(LEN(TRIM(I27&amp;""))&gt;0,LEN(TRIM(K27&amp;""))&gt;0,IF(ISNUMBER(J27),J27&lt;&gt;0,FALSE)))),AND(LEN(TRIM(L27&amp;""))&gt;0,NOT(OR(L27="Comparable",L27="Alta",OR(L27="Baja",L27="A otra fase")))),AB27&gt;1),"Revisamos unidad, tipo y números. Alta: Q1=0, Ud1/P1 vacíos. Baja o fase: Q2=0, Ud2/P2 vacíos.",IF(W27=0,"Completamos cantidades, precios, unidades compatibles y referencias. Un vacío no es cero.",IF(OR(LEN(TRIM(M27&amp;""))=0,TRIM(M27)="Por confirmar",TRIM(M27)="Pendiente"),"La diferencia se conoce; falta documentar el motivo.",IF(X27&gt;0,"Revisamos FASES: destino, cantidad íntegra, previsión y referencias sin duplicar el ID.",IF(ABS(V27)&gt;0,"Datos completos. Incluimos el ajuste visible de redondeo al explicar la diferencia.","Datos completos para el alcance introducido."))))))),"Hay una entrada con error. Corregimos el dato antes de cerrar la comprobación.")</f>
      </c>
      <c r="Q27" s="41">
        <f>IF(W27=1,ROUND(G27*Y27,2),"")</f>
      </c>
      <c r="R27" s="41">
        <f>IF(W27=1,ROUND(J27*Z27,2),"")</f>
      </c>
      <c r="S27" s="41">
        <f>IF(W27=1,ROUND((J27-G27)*Y27,2),"")</f>
      </c>
      <c r="T27" s="41">
        <f>IF(W27=1,ROUND(J27*(Z27-Y27),2),"")</f>
      </c>
      <c r="U27" s="41">
        <f>IF(W27=1,ROUND(R27-Q27,2),"")</f>
      </c>
      <c r="V27" s="41">
        <f>IF(W27=1,ROUND(U27-S27-T27,2),"")</f>
      </c>
      <c r="W27" s="41" t="n">
        <f>IFERROR(IF(AND(LEN(TRIM(C27&amp;""))&gt;0,LEN(TRIM(D27&amp;""))&gt;0,LEN(TRIM(E27&amp;""))&gt;0,AND(LEN(TRIM(N27&amp;""))&gt;0,TRIM(N27)&lt;&gt;"Pendiente",TRIM(N27)&lt;&gt;"Por confirmar"),IF(ISNUMBER(G27),AND(G27&gt;=0,G27=ROUND(G27,6)),FALSE),IF(ISNUMBER(J27),AND(J27&gt;=0,J27=ROUND(J27,6)),FALSE),IF(L27="Comparable",AND(LEN(TRIM(F27&amp;""))&gt;0,LEN(TRIM(I27&amp;""))&gt;0,UPPER(SUBSTITUTE(SUBSTITUTE(TRIM(F27&amp;""),"²","2"),"³","3"))=UPPER(SUBSTITUTE(SUBSTITUTE(TRIM(I27&amp;""),"²","2"),"³","3"))),IF(L27="Alta",AND(LEN(TRIM(F27&amp;""))=0,LEN(TRIM(I27&amp;""))&gt;0),AND(LEN(TRIM(F27&amp;""))&gt;0,LEN(TRIM(I27&amp;""))=0))),IF(L27="Comparable",AND(IF(ISNUMBER(H27),AND(H27=ROUND(H27,4)),FALSE),IF(ISNUMBER(K27),AND(K27=ROUND(K27,4)),FALSE)),IF(L27="Alta",AND(IF(ISNUMBER(K27),AND(K27=ROUND(K27,4)),FALSE),LEN(TRIM(H27&amp;""))=0,G27=0),IF(OR(L27="Baja",L27="A otra fase"),AND(IF(ISNUMBER(H27),AND(H27=ROUND(H27,4)),FALSE),LEN(TRIM(K27&amp;""))=0,J27=0),FALSE))),NOT(OR(OR(IF(LEN(TRIM(G27&amp;""))=0,FALSE,NOT(IF(ISNUMBER(G27),AND(G27&gt;=0,G27=ROUND(G27,6)),FALSE))),IF(LEN(TRIM(J27&amp;""))=0,FALSE,NOT(IF(ISNUMBER(J27),AND(J27&gt;=0,J27=ROUND(J27,6)),FALSE))),IF(LEN(TRIM(H27&amp;""))=0,FALSE,NOT(IF(ISNUMBER(H27),AND(H27=ROUND(H27,4)),FALSE))),IF(LEN(TRIM(K27&amp;""))=0,FALSE,NOT(IF(ISNUMBER(K27),AND(K27=ROUND(K27,4)),FALSE)))),OR(AND(L27="Comparable",LEN(TRIM(F27&amp;""))&gt;0,LEN(TRIM(I27&amp;""))&gt;0,UPPER(SUBSTITUTE(SUBSTITUTE(TRIM(F27&amp;""),"²","2"),"³","3"))&lt;&gt;UPPER(SUBSTITUTE(SUBSTITUTE(TRIM(I27&amp;""),"²","2"),"³","3"))),AND(L27="Alta",OR(LEN(TRIM(F27&amp;""))&gt;0,LEN(TRIM(H27&amp;""))&gt;0,IF(ISNUMBER(G27),G27&lt;&gt;0,FALSE))),AND(OR(L27="Baja",L27="A otra fase"),OR(LEN(TRIM(I27&amp;""))&gt;0,LEN(TRIM(K27&amp;""))&gt;0,IF(ISNUMBER(J27),J27&lt;&gt;0,FALSE)))),AND(LEN(TRIM(L27&amp;""))&gt;0,NOT(OR(L27="Comparable",L27="Alta",OR(L27="Baja",L27="A otra fase")))),AB27&gt;1))),1,0),0)</f>
        <v>0</v>
      </c>
      <c r="X27" s="41">
        <f>IF(OR(ISERROR(C27),ISERROR(D27),ISERROR(E27),ISERROR(F27),ISERROR(G27),ISERROR(H27),ISERROR(I27),ISERROR(J27),ISERROR(K27),ISERROR(L27),ISERROR(M27),ISERROR(N27)),2,IFERROR(IF(NOT(COUNTA(C27:N27)&gt;0),"",IF(OR(OR(IF(LEN(TRIM(G27&amp;""))=0,FALSE,NOT(IF(ISNUMBER(G27),AND(G27&gt;=0,G27=ROUND(G27,6)),FALSE))),IF(LEN(TRIM(J27&amp;""))=0,FALSE,NOT(IF(ISNUMBER(J27),AND(J27&gt;=0,J27=ROUND(J27,6)),FALSE))),IF(LEN(TRIM(H27&amp;""))=0,FALSE,NOT(IF(ISNUMBER(H27),AND(H27=ROUND(H27,4)),FALSE))),IF(LEN(TRIM(K27&amp;""))=0,FALSE,NOT(IF(ISNUMBER(K27),AND(K27=ROUND(K27,4)),FALSE)))),OR(AND(L27="Comparable",LEN(TRIM(F27&amp;""))&gt;0,LEN(TRIM(I27&amp;""))&gt;0,UPPER(SUBSTITUTE(SUBSTITUTE(TRIM(F27&amp;""),"²","2"),"³","3"))&lt;&gt;UPPER(SUBSTITUTE(SUBSTITUTE(TRIM(I27&amp;""),"²","2"),"³","3"))),AND(L27="Alta",OR(LEN(TRIM(F27&amp;""))&gt;0,LEN(TRIM(H27&amp;""))&gt;0,IF(ISNUMBER(G27),G27&lt;&gt;0,FALSE))),AND(OR(L27="Baja",L27="A otra fase"),OR(LEN(TRIM(I27&amp;""))&gt;0,LEN(TRIM(K27&amp;""))&gt;0,IF(ISNUMBER(J27),J27&lt;&gt;0,FALSE)))),AND(LEN(TRIM(L27&amp;""))&gt;0,NOT(OR(L27="Comparable",L27="Alta",OR(L27="Baja",L27="A otra fase")))),AB27&gt;1),2,IF(AND(W27=1,LEN(TRIM(M27&amp;""))&gt;0,TRIM(M27)&lt;&gt;"Por confirmar",TRIM(M27)&lt;&gt;"Pendiente",IF(L27="A otra fase",AND(COUNTIF('FASES'!$C$10:$C$39,B27)=1,SUMIF('FASES'!$C$10:$C$39,B27,'FASES'!$N$10:$N$39)=0),COUNTIF('FASES'!$C$10:$C$39,B27)=0)),0,1))),2))</f>
      </c>
      <c r="Y27" s="41">
        <f>IF(L27="Alta",IF(ISNUMBER(K27),K27,""),IF(ISNUMBER(H27),H27,""))</f>
      </c>
      <c r="Z27" s="41">
        <f>IF(OR(L27="Baja",L27="A otra fase"),IF(ISNUMBER(H27),H27,""),IF(ISNUMBER(K27),K27,""))</f>
      </c>
      <c r="AA27" s="41">
        <f>IFERROR(IF(AND(LEN(TRIM(C27&amp;""))&gt;0,LEN(TRIM(D27&amp;""))&gt;0),"ID:"&amp;SUBSTITUTE(SUBSTITUTE(SUBSTITUTE(SUBSTITUTE(UPPER(LEN(TRIM("C: "&amp;C27))&amp;":"&amp;TRIM("C: "&amp;C27)&amp;"|"&amp;LEN(TRIM("K: "&amp;D27))&amp;":"&amp;TRIM("K: "&amp;D27)),"!","!E"),"*","!A"),"?","!B"),"~","!C"),""),"")</f>
      </c>
      <c r="AB27" s="41" t="n">
        <f>IF(LEN(TRIM(AA27&amp;""))=0,0,COUNTIF($AA$10:$AA$109,AA27))</f>
        <v>0</v>
      </c>
    </row>
    <row r="28" ht="78" customHeight="1">
      <c r="B28" s="38" t="n">
        <v>19</v>
      </c>
      <c r="C28" s="43"/>
      <c r="D28" s="43"/>
      <c r="E28" s="44"/>
      <c r="F28" s="45"/>
      <c r="G28" s="46"/>
      <c r="H28" s="47"/>
      <c r="I28" s="45"/>
      <c r="J28" s="46"/>
      <c r="K28" s="47"/>
      <c r="L28" s="45"/>
      <c r="M28" s="44"/>
      <c r="N28" s="44"/>
      <c r="O28" s="38">
        <f>IF(NOT(ISNUMBER(X28)),"",IF(X28=2,"ROJO",IF(X28=1,"ÁMBAR","VERDE")))</f>
      </c>
      <c r="P28" s="39">
        <f>IFERROR(IF(NOT(COUNTA(C28:N28)&gt;0),"",IF(AB28&gt;1,"Clave repetida en el capítulo: distinguimos las ocurrencias.",IF(OR(OR(IF(LEN(TRIM(G28&amp;""))=0,FALSE,NOT(IF(ISNUMBER(G28),AND(G28&gt;=0,G28=ROUND(G28,6)),FALSE))),IF(LEN(TRIM(J28&amp;""))=0,FALSE,NOT(IF(ISNUMBER(J28),AND(J28&gt;=0,J28=ROUND(J28,6)),FALSE))),IF(LEN(TRIM(H28&amp;""))=0,FALSE,NOT(IF(ISNUMBER(H28),AND(H28=ROUND(H28,4)),FALSE))),IF(LEN(TRIM(K28&amp;""))=0,FALSE,NOT(IF(ISNUMBER(K28),AND(K28=ROUND(K28,4)),FALSE)))),OR(AND(L28="Comparable",LEN(TRIM(F28&amp;""))&gt;0,LEN(TRIM(I28&amp;""))&gt;0,UPPER(SUBSTITUTE(SUBSTITUTE(TRIM(F28&amp;""),"²","2"),"³","3"))&lt;&gt;UPPER(SUBSTITUTE(SUBSTITUTE(TRIM(I28&amp;""),"²","2"),"³","3"))),AND(L28="Alta",OR(LEN(TRIM(F28&amp;""))&gt;0,LEN(TRIM(H28&amp;""))&gt;0,IF(ISNUMBER(G28),G28&lt;&gt;0,FALSE))),AND(OR(L28="Baja",L28="A otra fase"),OR(LEN(TRIM(I28&amp;""))&gt;0,LEN(TRIM(K28&amp;""))&gt;0,IF(ISNUMBER(J28),J28&lt;&gt;0,FALSE)))),AND(LEN(TRIM(L28&amp;""))&gt;0,NOT(OR(L28="Comparable",L28="Alta",OR(L28="Baja",L28="A otra fase")))),AB28&gt;1),"Revisamos unidad, tipo y números. Alta: Q1=0, Ud1/P1 vacíos. Baja o fase: Q2=0, Ud2/P2 vacíos.",IF(W28=0,"Completamos cantidades, precios, unidades compatibles y referencias. Un vacío no es cero.",IF(OR(LEN(TRIM(M28&amp;""))=0,TRIM(M28)="Por confirmar",TRIM(M28)="Pendiente"),"La diferencia se conoce; falta documentar el motivo.",IF(X28&gt;0,"Revisamos FASES: destino, cantidad íntegra, previsión y referencias sin duplicar el ID.",IF(ABS(V28)&gt;0,"Datos completos. Incluimos el ajuste visible de redondeo al explicar la diferencia.","Datos completos para el alcance introducido."))))))),"Hay una entrada con error. Corregimos el dato antes de cerrar la comprobación.")</f>
      </c>
      <c r="Q28" s="41">
        <f>IF(W28=1,ROUND(G28*Y28,2),"")</f>
      </c>
      <c r="R28" s="41">
        <f>IF(W28=1,ROUND(J28*Z28,2),"")</f>
      </c>
      <c r="S28" s="41">
        <f>IF(W28=1,ROUND((J28-G28)*Y28,2),"")</f>
      </c>
      <c r="T28" s="41">
        <f>IF(W28=1,ROUND(J28*(Z28-Y28),2),"")</f>
      </c>
      <c r="U28" s="41">
        <f>IF(W28=1,ROUND(R28-Q28,2),"")</f>
      </c>
      <c r="V28" s="41">
        <f>IF(W28=1,ROUND(U28-S28-T28,2),"")</f>
      </c>
      <c r="W28" s="41" t="n">
        <f>IFERROR(IF(AND(LEN(TRIM(C28&amp;""))&gt;0,LEN(TRIM(D28&amp;""))&gt;0,LEN(TRIM(E28&amp;""))&gt;0,AND(LEN(TRIM(N28&amp;""))&gt;0,TRIM(N28)&lt;&gt;"Pendiente",TRIM(N28)&lt;&gt;"Por confirmar"),IF(ISNUMBER(G28),AND(G28&gt;=0,G28=ROUND(G28,6)),FALSE),IF(ISNUMBER(J28),AND(J28&gt;=0,J28=ROUND(J28,6)),FALSE),IF(L28="Comparable",AND(LEN(TRIM(F28&amp;""))&gt;0,LEN(TRIM(I28&amp;""))&gt;0,UPPER(SUBSTITUTE(SUBSTITUTE(TRIM(F28&amp;""),"²","2"),"³","3"))=UPPER(SUBSTITUTE(SUBSTITUTE(TRIM(I28&amp;""),"²","2"),"³","3"))),IF(L28="Alta",AND(LEN(TRIM(F28&amp;""))=0,LEN(TRIM(I28&amp;""))&gt;0),AND(LEN(TRIM(F28&amp;""))&gt;0,LEN(TRIM(I28&amp;""))=0))),IF(L28="Comparable",AND(IF(ISNUMBER(H28),AND(H28=ROUND(H28,4)),FALSE),IF(ISNUMBER(K28),AND(K28=ROUND(K28,4)),FALSE)),IF(L28="Alta",AND(IF(ISNUMBER(K28),AND(K28=ROUND(K28,4)),FALSE),LEN(TRIM(H28&amp;""))=0,G28=0),IF(OR(L28="Baja",L28="A otra fase"),AND(IF(ISNUMBER(H28),AND(H28=ROUND(H28,4)),FALSE),LEN(TRIM(K28&amp;""))=0,J28=0),FALSE))),NOT(OR(OR(IF(LEN(TRIM(G28&amp;""))=0,FALSE,NOT(IF(ISNUMBER(G28),AND(G28&gt;=0,G28=ROUND(G28,6)),FALSE))),IF(LEN(TRIM(J28&amp;""))=0,FALSE,NOT(IF(ISNUMBER(J28),AND(J28&gt;=0,J28=ROUND(J28,6)),FALSE))),IF(LEN(TRIM(H28&amp;""))=0,FALSE,NOT(IF(ISNUMBER(H28),AND(H28=ROUND(H28,4)),FALSE))),IF(LEN(TRIM(K28&amp;""))=0,FALSE,NOT(IF(ISNUMBER(K28),AND(K28=ROUND(K28,4)),FALSE)))),OR(AND(L28="Comparable",LEN(TRIM(F28&amp;""))&gt;0,LEN(TRIM(I28&amp;""))&gt;0,UPPER(SUBSTITUTE(SUBSTITUTE(TRIM(F28&amp;""),"²","2"),"³","3"))&lt;&gt;UPPER(SUBSTITUTE(SUBSTITUTE(TRIM(I28&amp;""),"²","2"),"³","3"))),AND(L28="Alta",OR(LEN(TRIM(F28&amp;""))&gt;0,LEN(TRIM(H28&amp;""))&gt;0,IF(ISNUMBER(G28),G28&lt;&gt;0,FALSE))),AND(OR(L28="Baja",L28="A otra fase"),OR(LEN(TRIM(I28&amp;""))&gt;0,LEN(TRIM(K28&amp;""))&gt;0,IF(ISNUMBER(J28),J28&lt;&gt;0,FALSE)))),AND(LEN(TRIM(L28&amp;""))&gt;0,NOT(OR(L28="Comparable",L28="Alta",OR(L28="Baja",L28="A otra fase")))),AB28&gt;1))),1,0),0)</f>
        <v>0</v>
      </c>
      <c r="X28" s="41">
        <f>IF(OR(ISERROR(C28),ISERROR(D28),ISERROR(E28),ISERROR(F28),ISERROR(G28),ISERROR(H28),ISERROR(I28),ISERROR(J28),ISERROR(K28),ISERROR(L28),ISERROR(M28),ISERROR(N28)),2,IFERROR(IF(NOT(COUNTA(C28:N28)&gt;0),"",IF(OR(OR(IF(LEN(TRIM(G28&amp;""))=0,FALSE,NOT(IF(ISNUMBER(G28),AND(G28&gt;=0,G28=ROUND(G28,6)),FALSE))),IF(LEN(TRIM(J28&amp;""))=0,FALSE,NOT(IF(ISNUMBER(J28),AND(J28&gt;=0,J28=ROUND(J28,6)),FALSE))),IF(LEN(TRIM(H28&amp;""))=0,FALSE,NOT(IF(ISNUMBER(H28),AND(H28=ROUND(H28,4)),FALSE))),IF(LEN(TRIM(K28&amp;""))=0,FALSE,NOT(IF(ISNUMBER(K28),AND(K28=ROUND(K28,4)),FALSE)))),OR(AND(L28="Comparable",LEN(TRIM(F28&amp;""))&gt;0,LEN(TRIM(I28&amp;""))&gt;0,UPPER(SUBSTITUTE(SUBSTITUTE(TRIM(F28&amp;""),"²","2"),"³","3"))&lt;&gt;UPPER(SUBSTITUTE(SUBSTITUTE(TRIM(I28&amp;""),"²","2"),"³","3"))),AND(L28="Alta",OR(LEN(TRIM(F28&amp;""))&gt;0,LEN(TRIM(H28&amp;""))&gt;0,IF(ISNUMBER(G28),G28&lt;&gt;0,FALSE))),AND(OR(L28="Baja",L28="A otra fase"),OR(LEN(TRIM(I28&amp;""))&gt;0,LEN(TRIM(K28&amp;""))&gt;0,IF(ISNUMBER(J28),J28&lt;&gt;0,FALSE)))),AND(LEN(TRIM(L28&amp;""))&gt;0,NOT(OR(L28="Comparable",L28="Alta",OR(L28="Baja",L28="A otra fase")))),AB28&gt;1),2,IF(AND(W28=1,LEN(TRIM(M28&amp;""))&gt;0,TRIM(M28)&lt;&gt;"Por confirmar",TRIM(M28)&lt;&gt;"Pendiente",IF(L28="A otra fase",AND(COUNTIF('FASES'!$C$10:$C$39,B28)=1,SUMIF('FASES'!$C$10:$C$39,B28,'FASES'!$N$10:$N$39)=0),COUNTIF('FASES'!$C$10:$C$39,B28)=0)),0,1))),2))</f>
      </c>
      <c r="Y28" s="41">
        <f>IF(L28="Alta",IF(ISNUMBER(K28),K28,""),IF(ISNUMBER(H28),H28,""))</f>
      </c>
      <c r="Z28" s="41">
        <f>IF(OR(L28="Baja",L28="A otra fase"),IF(ISNUMBER(H28),H28,""),IF(ISNUMBER(K28),K28,""))</f>
      </c>
      <c r="AA28" s="41">
        <f>IFERROR(IF(AND(LEN(TRIM(C28&amp;""))&gt;0,LEN(TRIM(D28&amp;""))&gt;0),"ID:"&amp;SUBSTITUTE(SUBSTITUTE(SUBSTITUTE(SUBSTITUTE(UPPER(LEN(TRIM("C: "&amp;C28))&amp;":"&amp;TRIM("C: "&amp;C28)&amp;"|"&amp;LEN(TRIM("K: "&amp;D28))&amp;":"&amp;TRIM("K: "&amp;D28)),"!","!E"),"*","!A"),"?","!B"),"~","!C"),""),"")</f>
      </c>
      <c r="AB28" s="41" t="n">
        <f>IF(LEN(TRIM(AA28&amp;""))=0,0,COUNTIF($AA$10:$AA$109,AA28))</f>
        <v>0</v>
      </c>
    </row>
    <row r="29" ht="78" customHeight="1">
      <c r="B29" s="38" t="n">
        <v>20</v>
      </c>
      <c r="C29" s="43"/>
      <c r="D29" s="43"/>
      <c r="E29" s="44"/>
      <c r="F29" s="45"/>
      <c r="G29" s="46"/>
      <c r="H29" s="47"/>
      <c r="I29" s="45"/>
      <c r="J29" s="46"/>
      <c r="K29" s="47"/>
      <c r="L29" s="45"/>
      <c r="M29" s="44"/>
      <c r="N29" s="44"/>
      <c r="O29" s="38">
        <f>IF(NOT(ISNUMBER(X29)),"",IF(X29=2,"ROJO",IF(X29=1,"ÁMBAR","VERDE")))</f>
      </c>
      <c r="P29" s="39">
        <f>IFERROR(IF(NOT(COUNTA(C29:N29)&gt;0),"",IF(AB29&gt;1,"Clave repetida en el capítulo: distinguimos las ocurrencias.",IF(OR(OR(IF(LEN(TRIM(G29&amp;""))=0,FALSE,NOT(IF(ISNUMBER(G29),AND(G29&gt;=0,G29=ROUND(G29,6)),FALSE))),IF(LEN(TRIM(J29&amp;""))=0,FALSE,NOT(IF(ISNUMBER(J29),AND(J29&gt;=0,J29=ROUND(J29,6)),FALSE))),IF(LEN(TRIM(H29&amp;""))=0,FALSE,NOT(IF(ISNUMBER(H29),AND(H29=ROUND(H29,4)),FALSE))),IF(LEN(TRIM(K29&amp;""))=0,FALSE,NOT(IF(ISNUMBER(K29),AND(K29=ROUND(K29,4)),FALSE)))),OR(AND(L29="Comparable",LEN(TRIM(F29&amp;""))&gt;0,LEN(TRIM(I29&amp;""))&gt;0,UPPER(SUBSTITUTE(SUBSTITUTE(TRIM(F29&amp;""),"²","2"),"³","3"))&lt;&gt;UPPER(SUBSTITUTE(SUBSTITUTE(TRIM(I29&amp;""),"²","2"),"³","3"))),AND(L29="Alta",OR(LEN(TRIM(F29&amp;""))&gt;0,LEN(TRIM(H29&amp;""))&gt;0,IF(ISNUMBER(G29),G29&lt;&gt;0,FALSE))),AND(OR(L29="Baja",L29="A otra fase"),OR(LEN(TRIM(I29&amp;""))&gt;0,LEN(TRIM(K29&amp;""))&gt;0,IF(ISNUMBER(J29),J29&lt;&gt;0,FALSE)))),AND(LEN(TRIM(L29&amp;""))&gt;0,NOT(OR(L29="Comparable",L29="Alta",OR(L29="Baja",L29="A otra fase")))),AB29&gt;1),"Revisamos unidad, tipo y números. Alta: Q1=0, Ud1/P1 vacíos. Baja o fase: Q2=0, Ud2/P2 vacíos.",IF(W29=0,"Completamos cantidades, precios, unidades compatibles y referencias. Un vacío no es cero.",IF(OR(LEN(TRIM(M29&amp;""))=0,TRIM(M29)="Por confirmar",TRIM(M29)="Pendiente"),"La diferencia se conoce; falta documentar el motivo.",IF(X29&gt;0,"Revisamos FASES: destino, cantidad íntegra, previsión y referencias sin duplicar el ID.",IF(ABS(V29)&gt;0,"Datos completos. Incluimos el ajuste visible de redondeo al explicar la diferencia.","Datos completos para el alcance introducido."))))))),"Hay una entrada con error. Corregimos el dato antes de cerrar la comprobación.")</f>
      </c>
      <c r="Q29" s="41">
        <f>IF(W29=1,ROUND(G29*Y29,2),"")</f>
      </c>
      <c r="R29" s="41">
        <f>IF(W29=1,ROUND(J29*Z29,2),"")</f>
      </c>
      <c r="S29" s="41">
        <f>IF(W29=1,ROUND((J29-G29)*Y29,2),"")</f>
      </c>
      <c r="T29" s="41">
        <f>IF(W29=1,ROUND(J29*(Z29-Y29),2),"")</f>
      </c>
      <c r="U29" s="41">
        <f>IF(W29=1,ROUND(R29-Q29,2),"")</f>
      </c>
      <c r="V29" s="41">
        <f>IF(W29=1,ROUND(U29-S29-T29,2),"")</f>
      </c>
      <c r="W29" s="41" t="n">
        <f>IFERROR(IF(AND(LEN(TRIM(C29&amp;""))&gt;0,LEN(TRIM(D29&amp;""))&gt;0,LEN(TRIM(E29&amp;""))&gt;0,AND(LEN(TRIM(N29&amp;""))&gt;0,TRIM(N29)&lt;&gt;"Pendiente",TRIM(N29)&lt;&gt;"Por confirmar"),IF(ISNUMBER(G29),AND(G29&gt;=0,G29=ROUND(G29,6)),FALSE),IF(ISNUMBER(J29),AND(J29&gt;=0,J29=ROUND(J29,6)),FALSE),IF(L29="Comparable",AND(LEN(TRIM(F29&amp;""))&gt;0,LEN(TRIM(I29&amp;""))&gt;0,UPPER(SUBSTITUTE(SUBSTITUTE(TRIM(F29&amp;""),"²","2"),"³","3"))=UPPER(SUBSTITUTE(SUBSTITUTE(TRIM(I29&amp;""),"²","2"),"³","3"))),IF(L29="Alta",AND(LEN(TRIM(F29&amp;""))=0,LEN(TRIM(I29&amp;""))&gt;0),AND(LEN(TRIM(F29&amp;""))&gt;0,LEN(TRIM(I29&amp;""))=0))),IF(L29="Comparable",AND(IF(ISNUMBER(H29),AND(H29=ROUND(H29,4)),FALSE),IF(ISNUMBER(K29),AND(K29=ROUND(K29,4)),FALSE)),IF(L29="Alta",AND(IF(ISNUMBER(K29),AND(K29=ROUND(K29,4)),FALSE),LEN(TRIM(H29&amp;""))=0,G29=0),IF(OR(L29="Baja",L29="A otra fase"),AND(IF(ISNUMBER(H29),AND(H29=ROUND(H29,4)),FALSE),LEN(TRIM(K29&amp;""))=0,J29=0),FALSE))),NOT(OR(OR(IF(LEN(TRIM(G29&amp;""))=0,FALSE,NOT(IF(ISNUMBER(G29),AND(G29&gt;=0,G29=ROUND(G29,6)),FALSE))),IF(LEN(TRIM(J29&amp;""))=0,FALSE,NOT(IF(ISNUMBER(J29),AND(J29&gt;=0,J29=ROUND(J29,6)),FALSE))),IF(LEN(TRIM(H29&amp;""))=0,FALSE,NOT(IF(ISNUMBER(H29),AND(H29=ROUND(H29,4)),FALSE))),IF(LEN(TRIM(K29&amp;""))=0,FALSE,NOT(IF(ISNUMBER(K29),AND(K29=ROUND(K29,4)),FALSE)))),OR(AND(L29="Comparable",LEN(TRIM(F29&amp;""))&gt;0,LEN(TRIM(I29&amp;""))&gt;0,UPPER(SUBSTITUTE(SUBSTITUTE(TRIM(F29&amp;""),"²","2"),"³","3"))&lt;&gt;UPPER(SUBSTITUTE(SUBSTITUTE(TRIM(I29&amp;""),"²","2"),"³","3"))),AND(L29="Alta",OR(LEN(TRIM(F29&amp;""))&gt;0,LEN(TRIM(H29&amp;""))&gt;0,IF(ISNUMBER(G29),G29&lt;&gt;0,FALSE))),AND(OR(L29="Baja",L29="A otra fase"),OR(LEN(TRIM(I29&amp;""))&gt;0,LEN(TRIM(K29&amp;""))&gt;0,IF(ISNUMBER(J29),J29&lt;&gt;0,FALSE)))),AND(LEN(TRIM(L29&amp;""))&gt;0,NOT(OR(L29="Comparable",L29="Alta",OR(L29="Baja",L29="A otra fase")))),AB29&gt;1))),1,0),0)</f>
        <v>0</v>
      </c>
      <c r="X29" s="41">
        <f>IF(OR(ISERROR(C29),ISERROR(D29),ISERROR(E29),ISERROR(F29),ISERROR(G29),ISERROR(H29),ISERROR(I29),ISERROR(J29),ISERROR(K29),ISERROR(L29),ISERROR(M29),ISERROR(N29)),2,IFERROR(IF(NOT(COUNTA(C29:N29)&gt;0),"",IF(OR(OR(IF(LEN(TRIM(G29&amp;""))=0,FALSE,NOT(IF(ISNUMBER(G29),AND(G29&gt;=0,G29=ROUND(G29,6)),FALSE))),IF(LEN(TRIM(J29&amp;""))=0,FALSE,NOT(IF(ISNUMBER(J29),AND(J29&gt;=0,J29=ROUND(J29,6)),FALSE))),IF(LEN(TRIM(H29&amp;""))=0,FALSE,NOT(IF(ISNUMBER(H29),AND(H29=ROUND(H29,4)),FALSE))),IF(LEN(TRIM(K29&amp;""))=0,FALSE,NOT(IF(ISNUMBER(K29),AND(K29=ROUND(K29,4)),FALSE)))),OR(AND(L29="Comparable",LEN(TRIM(F29&amp;""))&gt;0,LEN(TRIM(I29&amp;""))&gt;0,UPPER(SUBSTITUTE(SUBSTITUTE(TRIM(F29&amp;""),"²","2"),"³","3"))&lt;&gt;UPPER(SUBSTITUTE(SUBSTITUTE(TRIM(I29&amp;""),"²","2"),"³","3"))),AND(L29="Alta",OR(LEN(TRIM(F29&amp;""))&gt;0,LEN(TRIM(H29&amp;""))&gt;0,IF(ISNUMBER(G29),G29&lt;&gt;0,FALSE))),AND(OR(L29="Baja",L29="A otra fase"),OR(LEN(TRIM(I29&amp;""))&gt;0,LEN(TRIM(K29&amp;""))&gt;0,IF(ISNUMBER(J29),J29&lt;&gt;0,FALSE)))),AND(LEN(TRIM(L29&amp;""))&gt;0,NOT(OR(L29="Comparable",L29="Alta",OR(L29="Baja",L29="A otra fase")))),AB29&gt;1),2,IF(AND(W29=1,LEN(TRIM(M29&amp;""))&gt;0,TRIM(M29)&lt;&gt;"Por confirmar",TRIM(M29)&lt;&gt;"Pendiente",IF(L29="A otra fase",AND(COUNTIF('FASES'!$C$10:$C$39,B29)=1,SUMIF('FASES'!$C$10:$C$39,B29,'FASES'!$N$10:$N$39)=0),COUNTIF('FASES'!$C$10:$C$39,B29)=0)),0,1))),2))</f>
      </c>
      <c r="Y29" s="41">
        <f>IF(L29="Alta",IF(ISNUMBER(K29),K29,""),IF(ISNUMBER(H29),H29,""))</f>
      </c>
      <c r="Z29" s="41">
        <f>IF(OR(L29="Baja",L29="A otra fase"),IF(ISNUMBER(H29),H29,""),IF(ISNUMBER(K29),K29,""))</f>
      </c>
      <c r="AA29" s="41">
        <f>IFERROR(IF(AND(LEN(TRIM(C29&amp;""))&gt;0,LEN(TRIM(D29&amp;""))&gt;0),"ID:"&amp;SUBSTITUTE(SUBSTITUTE(SUBSTITUTE(SUBSTITUTE(UPPER(LEN(TRIM("C: "&amp;C29))&amp;":"&amp;TRIM("C: "&amp;C29)&amp;"|"&amp;LEN(TRIM("K: "&amp;D29))&amp;":"&amp;TRIM("K: "&amp;D29)),"!","!E"),"*","!A"),"?","!B"),"~","!C"),""),"")</f>
      </c>
      <c r="AB29" s="41" t="n">
        <f>IF(LEN(TRIM(AA29&amp;""))=0,0,COUNTIF($AA$10:$AA$109,AA29))</f>
        <v>0</v>
      </c>
    </row>
    <row r="30" ht="78" customHeight="1">
      <c r="B30" s="38" t="n">
        <v>21</v>
      </c>
      <c r="C30" s="43"/>
      <c r="D30" s="43"/>
      <c r="E30" s="44"/>
      <c r="F30" s="45"/>
      <c r="G30" s="46"/>
      <c r="H30" s="47"/>
      <c r="I30" s="45"/>
      <c r="J30" s="46"/>
      <c r="K30" s="47"/>
      <c r="L30" s="45"/>
      <c r="M30" s="44"/>
      <c r="N30" s="44"/>
      <c r="O30" s="38">
        <f>IF(NOT(ISNUMBER(X30)),"",IF(X30=2,"ROJO",IF(X30=1,"ÁMBAR","VERDE")))</f>
      </c>
      <c r="P30" s="39">
        <f>IFERROR(IF(NOT(COUNTA(C30:N30)&gt;0),"",IF(AB30&gt;1,"Clave repetida en el capítulo: distinguimos las ocurrencias.",IF(OR(OR(IF(LEN(TRIM(G30&amp;""))=0,FALSE,NOT(IF(ISNUMBER(G30),AND(G30&gt;=0,G30=ROUND(G30,6)),FALSE))),IF(LEN(TRIM(J30&amp;""))=0,FALSE,NOT(IF(ISNUMBER(J30),AND(J30&gt;=0,J30=ROUND(J30,6)),FALSE))),IF(LEN(TRIM(H30&amp;""))=0,FALSE,NOT(IF(ISNUMBER(H30),AND(H30=ROUND(H30,4)),FALSE))),IF(LEN(TRIM(K30&amp;""))=0,FALSE,NOT(IF(ISNUMBER(K30),AND(K30=ROUND(K30,4)),FALSE)))),OR(AND(L30="Comparable",LEN(TRIM(F30&amp;""))&gt;0,LEN(TRIM(I30&amp;""))&gt;0,UPPER(SUBSTITUTE(SUBSTITUTE(TRIM(F30&amp;""),"²","2"),"³","3"))&lt;&gt;UPPER(SUBSTITUTE(SUBSTITUTE(TRIM(I30&amp;""),"²","2"),"³","3"))),AND(L30="Alta",OR(LEN(TRIM(F30&amp;""))&gt;0,LEN(TRIM(H30&amp;""))&gt;0,IF(ISNUMBER(G30),G30&lt;&gt;0,FALSE))),AND(OR(L30="Baja",L30="A otra fase"),OR(LEN(TRIM(I30&amp;""))&gt;0,LEN(TRIM(K30&amp;""))&gt;0,IF(ISNUMBER(J30),J30&lt;&gt;0,FALSE)))),AND(LEN(TRIM(L30&amp;""))&gt;0,NOT(OR(L30="Comparable",L30="Alta",OR(L30="Baja",L30="A otra fase")))),AB30&gt;1),"Revisamos unidad, tipo y números. Alta: Q1=0, Ud1/P1 vacíos. Baja o fase: Q2=0, Ud2/P2 vacíos.",IF(W30=0,"Completamos cantidades, precios, unidades compatibles y referencias. Un vacío no es cero.",IF(OR(LEN(TRIM(M30&amp;""))=0,TRIM(M30)="Por confirmar",TRIM(M30)="Pendiente"),"La diferencia se conoce; falta documentar el motivo.",IF(X30&gt;0,"Revisamos FASES: destino, cantidad íntegra, previsión y referencias sin duplicar el ID.",IF(ABS(V30)&gt;0,"Datos completos. Incluimos el ajuste visible de redondeo al explicar la diferencia.","Datos completos para el alcance introducido."))))))),"Hay una entrada con error. Corregimos el dato antes de cerrar la comprobación.")</f>
      </c>
      <c r="Q30" s="41">
        <f>IF(W30=1,ROUND(G30*Y30,2),"")</f>
      </c>
      <c r="R30" s="41">
        <f>IF(W30=1,ROUND(J30*Z30,2),"")</f>
      </c>
      <c r="S30" s="41">
        <f>IF(W30=1,ROUND((J30-G30)*Y30,2),"")</f>
      </c>
      <c r="T30" s="41">
        <f>IF(W30=1,ROUND(J30*(Z30-Y30),2),"")</f>
      </c>
      <c r="U30" s="41">
        <f>IF(W30=1,ROUND(R30-Q30,2),"")</f>
      </c>
      <c r="V30" s="41">
        <f>IF(W30=1,ROUND(U30-S30-T30,2),"")</f>
      </c>
      <c r="W30" s="41" t="n">
        <f>IFERROR(IF(AND(LEN(TRIM(C30&amp;""))&gt;0,LEN(TRIM(D30&amp;""))&gt;0,LEN(TRIM(E30&amp;""))&gt;0,AND(LEN(TRIM(N30&amp;""))&gt;0,TRIM(N30)&lt;&gt;"Pendiente",TRIM(N30)&lt;&gt;"Por confirmar"),IF(ISNUMBER(G30),AND(G30&gt;=0,G30=ROUND(G30,6)),FALSE),IF(ISNUMBER(J30),AND(J30&gt;=0,J30=ROUND(J30,6)),FALSE),IF(L30="Comparable",AND(LEN(TRIM(F30&amp;""))&gt;0,LEN(TRIM(I30&amp;""))&gt;0,UPPER(SUBSTITUTE(SUBSTITUTE(TRIM(F30&amp;""),"²","2"),"³","3"))=UPPER(SUBSTITUTE(SUBSTITUTE(TRIM(I30&amp;""),"²","2"),"³","3"))),IF(L30="Alta",AND(LEN(TRIM(F30&amp;""))=0,LEN(TRIM(I30&amp;""))&gt;0),AND(LEN(TRIM(F30&amp;""))&gt;0,LEN(TRIM(I30&amp;""))=0))),IF(L30="Comparable",AND(IF(ISNUMBER(H30),AND(H30=ROUND(H30,4)),FALSE),IF(ISNUMBER(K30),AND(K30=ROUND(K30,4)),FALSE)),IF(L30="Alta",AND(IF(ISNUMBER(K30),AND(K30=ROUND(K30,4)),FALSE),LEN(TRIM(H30&amp;""))=0,G30=0),IF(OR(L30="Baja",L30="A otra fase"),AND(IF(ISNUMBER(H30),AND(H30=ROUND(H30,4)),FALSE),LEN(TRIM(K30&amp;""))=0,J30=0),FALSE))),NOT(OR(OR(IF(LEN(TRIM(G30&amp;""))=0,FALSE,NOT(IF(ISNUMBER(G30),AND(G30&gt;=0,G30=ROUND(G30,6)),FALSE))),IF(LEN(TRIM(J30&amp;""))=0,FALSE,NOT(IF(ISNUMBER(J30),AND(J30&gt;=0,J30=ROUND(J30,6)),FALSE))),IF(LEN(TRIM(H30&amp;""))=0,FALSE,NOT(IF(ISNUMBER(H30),AND(H30=ROUND(H30,4)),FALSE))),IF(LEN(TRIM(K30&amp;""))=0,FALSE,NOT(IF(ISNUMBER(K30),AND(K30=ROUND(K30,4)),FALSE)))),OR(AND(L30="Comparable",LEN(TRIM(F30&amp;""))&gt;0,LEN(TRIM(I30&amp;""))&gt;0,UPPER(SUBSTITUTE(SUBSTITUTE(TRIM(F30&amp;""),"²","2"),"³","3"))&lt;&gt;UPPER(SUBSTITUTE(SUBSTITUTE(TRIM(I30&amp;""),"²","2"),"³","3"))),AND(L30="Alta",OR(LEN(TRIM(F30&amp;""))&gt;0,LEN(TRIM(H30&amp;""))&gt;0,IF(ISNUMBER(G30),G30&lt;&gt;0,FALSE))),AND(OR(L30="Baja",L30="A otra fase"),OR(LEN(TRIM(I30&amp;""))&gt;0,LEN(TRIM(K30&amp;""))&gt;0,IF(ISNUMBER(J30),J30&lt;&gt;0,FALSE)))),AND(LEN(TRIM(L30&amp;""))&gt;0,NOT(OR(L30="Comparable",L30="Alta",OR(L30="Baja",L30="A otra fase")))),AB30&gt;1))),1,0),0)</f>
        <v>0</v>
      </c>
      <c r="X30" s="41">
        <f>IF(OR(ISERROR(C30),ISERROR(D30),ISERROR(E30),ISERROR(F30),ISERROR(G30),ISERROR(H30),ISERROR(I30),ISERROR(J30),ISERROR(K30),ISERROR(L30),ISERROR(M30),ISERROR(N30)),2,IFERROR(IF(NOT(COUNTA(C30:N30)&gt;0),"",IF(OR(OR(IF(LEN(TRIM(G30&amp;""))=0,FALSE,NOT(IF(ISNUMBER(G30),AND(G30&gt;=0,G30=ROUND(G30,6)),FALSE))),IF(LEN(TRIM(J30&amp;""))=0,FALSE,NOT(IF(ISNUMBER(J30),AND(J30&gt;=0,J30=ROUND(J30,6)),FALSE))),IF(LEN(TRIM(H30&amp;""))=0,FALSE,NOT(IF(ISNUMBER(H30),AND(H30=ROUND(H30,4)),FALSE))),IF(LEN(TRIM(K30&amp;""))=0,FALSE,NOT(IF(ISNUMBER(K30),AND(K30=ROUND(K30,4)),FALSE)))),OR(AND(L30="Comparable",LEN(TRIM(F30&amp;""))&gt;0,LEN(TRIM(I30&amp;""))&gt;0,UPPER(SUBSTITUTE(SUBSTITUTE(TRIM(F30&amp;""),"²","2"),"³","3"))&lt;&gt;UPPER(SUBSTITUTE(SUBSTITUTE(TRIM(I30&amp;""),"²","2"),"³","3"))),AND(L30="Alta",OR(LEN(TRIM(F30&amp;""))&gt;0,LEN(TRIM(H30&amp;""))&gt;0,IF(ISNUMBER(G30),G30&lt;&gt;0,FALSE))),AND(OR(L30="Baja",L30="A otra fase"),OR(LEN(TRIM(I30&amp;""))&gt;0,LEN(TRIM(K30&amp;""))&gt;0,IF(ISNUMBER(J30),J30&lt;&gt;0,FALSE)))),AND(LEN(TRIM(L30&amp;""))&gt;0,NOT(OR(L30="Comparable",L30="Alta",OR(L30="Baja",L30="A otra fase")))),AB30&gt;1),2,IF(AND(W30=1,LEN(TRIM(M30&amp;""))&gt;0,TRIM(M30)&lt;&gt;"Por confirmar",TRIM(M30)&lt;&gt;"Pendiente",IF(L30="A otra fase",AND(COUNTIF('FASES'!$C$10:$C$39,B30)=1,SUMIF('FASES'!$C$10:$C$39,B30,'FASES'!$N$10:$N$39)=0),COUNTIF('FASES'!$C$10:$C$39,B30)=0)),0,1))),2))</f>
      </c>
      <c r="Y30" s="41">
        <f>IF(L30="Alta",IF(ISNUMBER(K30),K30,""),IF(ISNUMBER(H30),H30,""))</f>
      </c>
      <c r="Z30" s="41">
        <f>IF(OR(L30="Baja",L30="A otra fase"),IF(ISNUMBER(H30),H30,""),IF(ISNUMBER(K30),K30,""))</f>
      </c>
      <c r="AA30" s="41">
        <f>IFERROR(IF(AND(LEN(TRIM(C30&amp;""))&gt;0,LEN(TRIM(D30&amp;""))&gt;0),"ID:"&amp;SUBSTITUTE(SUBSTITUTE(SUBSTITUTE(SUBSTITUTE(UPPER(LEN(TRIM("C: "&amp;C30))&amp;":"&amp;TRIM("C: "&amp;C30)&amp;"|"&amp;LEN(TRIM("K: "&amp;D30))&amp;":"&amp;TRIM("K: "&amp;D30)),"!","!E"),"*","!A"),"?","!B"),"~","!C"),""),"")</f>
      </c>
      <c r="AB30" s="41" t="n">
        <f>IF(LEN(TRIM(AA30&amp;""))=0,0,COUNTIF($AA$10:$AA$109,AA30))</f>
        <v>0</v>
      </c>
    </row>
    <row r="31" ht="78" customHeight="1">
      <c r="B31" s="38" t="n">
        <v>22</v>
      </c>
      <c r="C31" s="43"/>
      <c r="D31" s="43"/>
      <c r="E31" s="44"/>
      <c r="F31" s="45"/>
      <c r="G31" s="46"/>
      <c r="H31" s="47"/>
      <c r="I31" s="45"/>
      <c r="J31" s="46"/>
      <c r="K31" s="47"/>
      <c r="L31" s="45"/>
      <c r="M31" s="44"/>
      <c r="N31" s="44"/>
      <c r="O31" s="38">
        <f>IF(NOT(ISNUMBER(X31)),"",IF(X31=2,"ROJO",IF(X31=1,"ÁMBAR","VERDE")))</f>
      </c>
      <c r="P31" s="39">
        <f>IFERROR(IF(NOT(COUNTA(C31:N31)&gt;0),"",IF(AB31&gt;1,"Clave repetida en el capítulo: distinguimos las ocurrencias.",IF(OR(OR(IF(LEN(TRIM(G31&amp;""))=0,FALSE,NOT(IF(ISNUMBER(G31),AND(G31&gt;=0,G31=ROUND(G31,6)),FALSE))),IF(LEN(TRIM(J31&amp;""))=0,FALSE,NOT(IF(ISNUMBER(J31),AND(J31&gt;=0,J31=ROUND(J31,6)),FALSE))),IF(LEN(TRIM(H31&amp;""))=0,FALSE,NOT(IF(ISNUMBER(H31),AND(H31=ROUND(H31,4)),FALSE))),IF(LEN(TRIM(K31&amp;""))=0,FALSE,NOT(IF(ISNUMBER(K31),AND(K31=ROUND(K31,4)),FALSE)))),OR(AND(L31="Comparable",LEN(TRIM(F31&amp;""))&gt;0,LEN(TRIM(I31&amp;""))&gt;0,UPPER(SUBSTITUTE(SUBSTITUTE(TRIM(F31&amp;""),"²","2"),"³","3"))&lt;&gt;UPPER(SUBSTITUTE(SUBSTITUTE(TRIM(I31&amp;""),"²","2"),"³","3"))),AND(L31="Alta",OR(LEN(TRIM(F31&amp;""))&gt;0,LEN(TRIM(H31&amp;""))&gt;0,IF(ISNUMBER(G31),G31&lt;&gt;0,FALSE))),AND(OR(L31="Baja",L31="A otra fase"),OR(LEN(TRIM(I31&amp;""))&gt;0,LEN(TRIM(K31&amp;""))&gt;0,IF(ISNUMBER(J31),J31&lt;&gt;0,FALSE)))),AND(LEN(TRIM(L31&amp;""))&gt;0,NOT(OR(L31="Comparable",L31="Alta",OR(L31="Baja",L31="A otra fase")))),AB31&gt;1),"Revisamos unidad, tipo y números. Alta: Q1=0, Ud1/P1 vacíos. Baja o fase: Q2=0, Ud2/P2 vacíos.",IF(W31=0,"Completamos cantidades, precios, unidades compatibles y referencias. Un vacío no es cero.",IF(OR(LEN(TRIM(M31&amp;""))=0,TRIM(M31)="Por confirmar",TRIM(M31)="Pendiente"),"La diferencia se conoce; falta documentar el motivo.",IF(X31&gt;0,"Revisamos FASES: destino, cantidad íntegra, previsión y referencias sin duplicar el ID.",IF(ABS(V31)&gt;0,"Datos completos. Incluimos el ajuste visible de redondeo al explicar la diferencia.","Datos completos para el alcance introducido."))))))),"Hay una entrada con error. Corregimos el dato antes de cerrar la comprobación.")</f>
      </c>
      <c r="Q31" s="41">
        <f>IF(W31=1,ROUND(G31*Y31,2),"")</f>
      </c>
      <c r="R31" s="41">
        <f>IF(W31=1,ROUND(J31*Z31,2),"")</f>
      </c>
      <c r="S31" s="41">
        <f>IF(W31=1,ROUND((J31-G31)*Y31,2),"")</f>
      </c>
      <c r="T31" s="41">
        <f>IF(W31=1,ROUND(J31*(Z31-Y31),2),"")</f>
      </c>
      <c r="U31" s="41">
        <f>IF(W31=1,ROUND(R31-Q31,2),"")</f>
      </c>
      <c r="V31" s="41">
        <f>IF(W31=1,ROUND(U31-S31-T31,2),"")</f>
      </c>
      <c r="W31" s="41" t="n">
        <f>IFERROR(IF(AND(LEN(TRIM(C31&amp;""))&gt;0,LEN(TRIM(D31&amp;""))&gt;0,LEN(TRIM(E31&amp;""))&gt;0,AND(LEN(TRIM(N31&amp;""))&gt;0,TRIM(N31)&lt;&gt;"Pendiente",TRIM(N31)&lt;&gt;"Por confirmar"),IF(ISNUMBER(G31),AND(G31&gt;=0,G31=ROUND(G31,6)),FALSE),IF(ISNUMBER(J31),AND(J31&gt;=0,J31=ROUND(J31,6)),FALSE),IF(L31="Comparable",AND(LEN(TRIM(F31&amp;""))&gt;0,LEN(TRIM(I31&amp;""))&gt;0,UPPER(SUBSTITUTE(SUBSTITUTE(TRIM(F31&amp;""),"²","2"),"³","3"))=UPPER(SUBSTITUTE(SUBSTITUTE(TRIM(I31&amp;""),"²","2"),"³","3"))),IF(L31="Alta",AND(LEN(TRIM(F31&amp;""))=0,LEN(TRIM(I31&amp;""))&gt;0),AND(LEN(TRIM(F31&amp;""))&gt;0,LEN(TRIM(I31&amp;""))=0))),IF(L31="Comparable",AND(IF(ISNUMBER(H31),AND(H31=ROUND(H31,4)),FALSE),IF(ISNUMBER(K31),AND(K31=ROUND(K31,4)),FALSE)),IF(L31="Alta",AND(IF(ISNUMBER(K31),AND(K31=ROUND(K31,4)),FALSE),LEN(TRIM(H31&amp;""))=0,G31=0),IF(OR(L31="Baja",L31="A otra fase"),AND(IF(ISNUMBER(H31),AND(H31=ROUND(H31,4)),FALSE),LEN(TRIM(K31&amp;""))=0,J31=0),FALSE))),NOT(OR(OR(IF(LEN(TRIM(G31&amp;""))=0,FALSE,NOT(IF(ISNUMBER(G31),AND(G31&gt;=0,G31=ROUND(G31,6)),FALSE))),IF(LEN(TRIM(J31&amp;""))=0,FALSE,NOT(IF(ISNUMBER(J31),AND(J31&gt;=0,J31=ROUND(J31,6)),FALSE))),IF(LEN(TRIM(H31&amp;""))=0,FALSE,NOT(IF(ISNUMBER(H31),AND(H31=ROUND(H31,4)),FALSE))),IF(LEN(TRIM(K31&amp;""))=0,FALSE,NOT(IF(ISNUMBER(K31),AND(K31=ROUND(K31,4)),FALSE)))),OR(AND(L31="Comparable",LEN(TRIM(F31&amp;""))&gt;0,LEN(TRIM(I31&amp;""))&gt;0,UPPER(SUBSTITUTE(SUBSTITUTE(TRIM(F31&amp;""),"²","2"),"³","3"))&lt;&gt;UPPER(SUBSTITUTE(SUBSTITUTE(TRIM(I31&amp;""),"²","2"),"³","3"))),AND(L31="Alta",OR(LEN(TRIM(F31&amp;""))&gt;0,LEN(TRIM(H31&amp;""))&gt;0,IF(ISNUMBER(G31),G31&lt;&gt;0,FALSE))),AND(OR(L31="Baja",L31="A otra fase"),OR(LEN(TRIM(I31&amp;""))&gt;0,LEN(TRIM(K31&amp;""))&gt;0,IF(ISNUMBER(J31),J31&lt;&gt;0,FALSE)))),AND(LEN(TRIM(L31&amp;""))&gt;0,NOT(OR(L31="Comparable",L31="Alta",OR(L31="Baja",L31="A otra fase")))),AB31&gt;1))),1,0),0)</f>
        <v>0</v>
      </c>
      <c r="X31" s="41">
        <f>IF(OR(ISERROR(C31),ISERROR(D31),ISERROR(E31),ISERROR(F31),ISERROR(G31),ISERROR(H31),ISERROR(I31),ISERROR(J31),ISERROR(K31),ISERROR(L31),ISERROR(M31),ISERROR(N31)),2,IFERROR(IF(NOT(COUNTA(C31:N31)&gt;0),"",IF(OR(OR(IF(LEN(TRIM(G31&amp;""))=0,FALSE,NOT(IF(ISNUMBER(G31),AND(G31&gt;=0,G31=ROUND(G31,6)),FALSE))),IF(LEN(TRIM(J31&amp;""))=0,FALSE,NOT(IF(ISNUMBER(J31),AND(J31&gt;=0,J31=ROUND(J31,6)),FALSE))),IF(LEN(TRIM(H31&amp;""))=0,FALSE,NOT(IF(ISNUMBER(H31),AND(H31=ROUND(H31,4)),FALSE))),IF(LEN(TRIM(K31&amp;""))=0,FALSE,NOT(IF(ISNUMBER(K31),AND(K31=ROUND(K31,4)),FALSE)))),OR(AND(L31="Comparable",LEN(TRIM(F31&amp;""))&gt;0,LEN(TRIM(I31&amp;""))&gt;0,UPPER(SUBSTITUTE(SUBSTITUTE(TRIM(F31&amp;""),"²","2"),"³","3"))&lt;&gt;UPPER(SUBSTITUTE(SUBSTITUTE(TRIM(I31&amp;""),"²","2"),"³","3"))),AND(L31="Alta",OR(LEN(TRIM(F31&amp;""))&gt;0,LEN(TRIM(H31&amp;""))&gt;0,IF(ISNUMBER(G31),G31&lt;&gt;0,FALSE))),AND(OR(L31="Baja",L31="A otra fase"),OR(LEN(TRIM(I31&amp;""))&gt;0,LEN(TRIM(K31&amp;""))&gt;0,IF(ISNUMBER(J31),J31&lt;&gt;0,FALSE)))),AND(LEN(TRIM(L31&amp;""))&gt;0,NOT(OR(L31="Comparable",L31="Alta",OR(L31="Baja",L31="A otra fase")))),AB31&gt;1),2,IF(AND(W31=1,LEN(TRIM(M31&amp;""))&gt;0,TRIM(M31)&lt;&gt;"Por confirmar",TRIM(M31)&lt;&gt;"Pendiente",IF(L31="A otra fase",AND(COUNTIF('FASES'!$C$10:$C$39,B31)=1,SUMIF('FASES'!$C$10:$C$39,B31,'FASES'!$N$10:$N$39)=0),COUNTIF('FASES'!$C$10:$C$39,B31)=0)),0,1))),2))</f>
      </c>
      <c r="Y31" s="41">
        <f>IF(L31="Alta",IF(ISNUMBER(K31),K31,""),IF(ISNUMBER(H31),H31,""))</f>
      </c>
      <c r="Z31" s="41">
        <f>IF(OR(L31="Baja",L31="A otra fase"),IF(ISNUMBER(H31),H31,""),IF(ISNUMBER(K31),K31,""))</f>
      </c>
      <c r="AA31" s="41">
        <f>IFERROR(IF(AND(LEN(TRIM(C31&amp;""))&gt;0,LEN(TRIM(D31&amp;""))&gt;0),"ID:"&amp;SUBSTITUTE(SUBSTITUTE(SUBSTITUTE(SUBSTITUTE(UPPER(LEN(TRIM("C: "&amp;C31))&amp;":"&amp;TRIM("C: "&amp;C31)&amp;"|"&amp;LEN(TRIM("K: "&amp;D31))&amp;":"&amp;TRIM("K: "&amp;D31)),"!","!E"),"*","!A"),"?","!B"),"~","!C"),""),"")</f>
      </c>
      <c r="AB31" s="41" t="n">
        <f>IF(LEN(TRIM(AA31&amp;""))=0,0,COUNTIF($AA$10:$AA$109,AA31))</f>
        <v>0</v>
      </c>
    </row>
    <row r="32" ht="78" customHeight="1">
      <c r="B32" s="38" t="n">
        <v>23</v>
      </c>
      <c r="C32" s="43"/>
      <c r="D32" s="43"/>
      <c r="E32" s="44"/>
      <c r="F32" s="45"/>
      <c r="G32" s="46"/>
      <c r="H32" s="47"/>
      <c r="I32" s="45"/>
      <c r="J32" s="46"/>
      <c r="K32" s="47"/>
      <c r="L32" s="45"/>
      <c r="M32" s="44"/>
      <c r="N32" s="44"/>
      <c r="O32" s="38">
        <f>IF(NOT(ISNUMBER(X32)),"",IF(X32=2,"ROJO",IF(X32=1,"ÁMBAR","VERDE")))</f>
      </c>
      <c r="P32" s="39">
        <f>IFERROR(IF(NOT(COUNTA(C32:N32)&gt;0),"",IF(AB32&gt;1,"Clave repetida en el capítulo: distinguimos las ocurrencias.",IF(OR(OR(IF(LEN(TRIM(G32&amp;""))=0,FALSE,NOT(IF(ISNUMBER(G32),AND(G32&gt;=0,G32=ROUND(G32,6)),FALSE))),IF(LEN(TRIM(J32&amp;""))=0,FALSE,NOT(IF(ISNUMBER(J32),AND(J32&gt;=0,J32=ROUND(J32,6)),FALSE))),IF(LEN(TRIM(H32&amp;""))=0,FALSE,NOT(IF(ISNUMBER(H32),AND(H32=ROUND(H32,4)),FALSE))),IF(LEN(TRIM(K32&amp;""))=0,FALSE,NOT(IF(ISNUMBER(K32),AND(K32=ROUND(K32,4)),FALSE)))),OR(AND(L32="Comparable",LEN(TRIM(F32&amp;""))&gt;0,LEN(TRIM(I32&amp;""))&gt;0,UPPER(SUBSTITUTE(SUBSTITUTE(TRIM(F32&amp;""),"²","2"),"³","3"))&lt;&gt;UPPER(SUBSTITUTE(SUBSTITUTE(TRIM(I32&amp;""),"²","2"),"³","3"))),AND(L32="Alta",OR(LEN(TRIM(F32&amp;""))&gt;0,LEN(TRIM(H32&amp;""))&gt;0,IF(ISNUMBER(G32),G32&lt;&gt;0,FALSE))),AND(OR(L32="Baja",L32="A otra fase"),OR(LEN(TRIM(I32&amp;""))&gt;0,LEN(TRIM(K32&amp;""))&gt;0,IF(ISNUMBER(J32),J32&lt;&gt;0,FALSE)))),AND(LEN(TRIM(L32&amp;""))&gt;0,NOT(OR(L32="Comparable",L32="Alta",OR(L32="Baja",L32="A otra fase")))),AB32&gt;1),"Revisamos unidad, tipo y números. Alta: Q1=0, Ud1/P1 vacíos. Baja o fase: Q2=0, Ud2/P2 vacíos.",IF(W32=0,"Completamos cantidades, precios, unidades compatibles y referencias. Un vacío no es cero.",IF(OR(LEN(TRIM(M32&amp;""))=0,TRIM(M32)="Por confirmar",TRIM(M32)="Pendiente"),"La diferencia se conoce; falta documentar el motivo.",IF(X32&gt;0,"Revisamos FASES: destino, cantidad íntegra, previsión y referencias sin duplicar el ID.",IF(ABS(V32)&gt;0,"Datos completos. Incluimos el ajuste visible de redondeo al explicar la diferencia.","Datos completos para el alcance introducido."))))))),"Hay una entrada con error. Corregimos el dato antes de cerrar la comprobación.")</f>
      </c>
      <c r="Q32" s="41">
        <f>IF(W32=1,ROUND(G32*Y32,2),"")</f>
      </c>
      <c r="R32" s="41">
        <f>IF(W32=1,ROUND(J32*Z32,2),"")</f>
      </c>
      <c r="S32" s="41">
        <f>IF(W32=1,ROUND((J32-G32)*Y32,2),"")</f>
      </c>
      <c r="T32" s="41">
        <f>IF(W32=1,ROUND(J32*(Z32-Y32),2),"")</f>
      </c>
      <c r="U32" s="41">
        <f>IF(W32=1,ROUND(R32-Q32,2),"")</f>
      </c>
      <c r="V32" s="41">
        <f>IF(W32=1,ROUND(U32-S32-T32,2),"")</f>
      </c>
      <c r="W32" s="41" t="n">
        <f>IFERROR(IF(AND(LEN(TRIM(C32&amp;""))&gt;0,LEN(TRIM(D32&amp;""))&gt;0,LEN(TRIM(E32&amp;""))&gt;0,AND(LEN(TRIM(N32&amp;""))&gt;0,TRIM(N32)&lt;&gt;"Pendiente",TRIM(N32)&lt;&gt;"Por confirmar"),IF(ISNUMBER(G32),AND(G32&gt;=0,G32=ROUND(G32,6)),FALSE),IF(ISNUMBER(J32),AND(J32&gt;=0,J32=ROUND(J32,6)),FALSE),IF(L32="Comparable",AND(LEN(TRIM(F32&amp;""))&gt;0,LEN(TRIM(I32&amp;""))&gt;0,UPPER(SUBSTITUTE(SUBSTITUTE(TRIM(F32&amp;""),"²","2"),"³","3"))=UPPER(SUBSTITUTE(SUBSTITUTE(TRIM(I32&amp;""),"²","2"),"³","3"))),IF(L32="Alta",AND(LEN(TRIM(F32&amp;""))=0,LEN(TRIM(I32&amp;""))&gt;0),AND(LEN(TRIM(F32&amp;""))&gt;0,LEN(TRIM(I32&amp;""))=0))),IF(L32="Comparable",AND(IF(ISNUMBER(H32),AND(H32=ROUND(H32,4)),FALSE),IF(ISNUMBER(K32),AND(K32=ROUND(K32,4)),FALSE)),IF(L32="Alta",AND(IF(ISNUMBER(K32),AND(K32=ROUND(K32,4)),FALSE),LEN(TRIM(H32&amp;""))=0,G32=0),IF(OR(L32="Baja",L32="A otra fase"),AND(IF(ISNUMBER(H32),AND(H32=ROUND(H32,4)),FALSE),LEN(TRIM(K32&amp;""))=0,J32=0),FALSE))),NOT(OR(OR(IF(LEN(TRIM(G32&amp;""))=0,FALSE,NOT(IF(ISNUMBER(G32),AND(G32&gt;=0,G32=ROUND(G32,6)),FALSE))),IF(LEN(TRIM(J32&amp;""))=0,FALSE,NOT(IF(ISNUMBER(J32),AND(J32&gt;=0,J32=ROUND(J32,6)),FALSE))),IF(LEN(TRIM(H32&amp;""))=0,FALSE,NOT(IF(ISNUMBER(H32),AND(H32=ROUND(H32,4)),FALSE))),IF(LEN(TRIM(K32&amp;""))=0,FALSE,NOT(IF(ISNUMBER(K32),AND(K32=ROUND(K32,4)),FALSE)))),OR(AND(L32="Comparable",LEN(TRIM(F32&amp;""))&gt;0,LEN(TRIM(I32&amp;""))&gt;0,UPPER(SUBSTITUTE(SUBSTITUTE(TRIM(F32&amp;""),"²","2"),"³","3"))&lt;&gt;UPPER(SUBSTITUTE(SUBSTITUTE(TRIM(I32&amp;""),"²","2"),"³","3"))),AND(L32="Alta",OR(LEN(TRIM(F32&amp;""))&gt;0,LEN(TRIM(H32&amp;""))&gt;0,IF(ISNUMBER(G32),G32&lt;&gt;0,FALSE))),AND(OR(L32="Baja",L32="A otra fase"),OR(LEN(TRIM(I32&amp;""))&gt;0,LEN(TRIM(K32&amp;""))&gt;0,IF(ISNUMBER(J32),J32&lt;&gt;0,FALSE)))),AND(LEN(TRIM(L32&amp;""))&gt;0,NOT(OR(L32="Comparable",L32="Alta",OR(L32="Baja",L32="A otra fase")))),AB32&gt;1))),1,0),0)</f>
        <v>0</v>
      </c>
      <c r="X32" s="41">
        <f>IF(OR(ISERROR(C32),ISERROR(D32),ISERROR(E32),ISERROR(F32),ISERROR(G32),ISERROR(H32),ISERROR(I32),ISERROR(J32),ISERROR(K32),ISERROR(L32),ISERROR(M32),ISERROR(N32)),2,IFERROR(IF(NOT(COUNTA(C32:N32)&gt;0),"",IF(OR(OR(IF(LEN(TRIM(G32&amp;""))=0,FALSE,NOT(IF(ISNUMBER(G32),AND(G32&gt;=0,G32=ROUND(G32,6)),FALSE))),IF(LEN(TRIM(J32&amp;""))=0,FALSE,NOT(IF(ISNUMBER(J32),AND(J32&gt;=0,J32=ROUND(J32,6)),FALSE))),IF(LEN(TRIM(H32&amp;""))=0,FALSE,NOT(IF(ISNUMBER(H32),AND(H32=ROUND(H32,4)),FALSE))),IF(LEN(TRIM(K32&amp;""))=0,FALSE,NOT(IF(ISNUMBER(K32),AND(K32=ROUND(K32,4)),FALSE)))),OR(AND(L32="Comparable",LEN(TRIM(F32&amp;""))&gt;0,LEN(TRIM(I32&amp;""))&gt;0,UPPER(SUBSTITUTE(SUBSTITUTE(TRIM(F32&amp;""),"²","2"),"³","3"))&lt;&gt;UPPER(SUBSTITUTE(SUBSTITUTE(TRIM(I32&amp;""),"²","2"),"³","3"))),AND(L32="Alta",OR(LEN(TRIM(F32&amp;""))&gt;0,LEN(TRIM(H32&amp;""))&gt;0,IF(ISNUMBER(G32),G32&lt;&gt;0,FALSE))),AND(OR(L32="Baja",L32="A otra fase"),OR(LEN(TRIM(I32&amp;""))&gt;0,LEN(TRIM(K32&amp;""))&gt;0,IF(ISNUMBER(J32),J32&lt;&gt;0,FALSE)))),AND(LEN(TRIM(L32&amp;""))&gt;0,NOT(OR(L32="Comparable",L32="Alta",OR(L32="Baja",L32="A otra fase")))),AB32&gt;1),2,IF(AND(W32=1,LEN(TRIM(M32&amp;""))&gt;0,TRIM(M32)&lt;&gt;"Por confirmar",TRIM(M32)&lt;&gt;"Pendiente",IF(L32="A otra fase",AND(COUNTIF('FASES'!$C$10:$C$39,B32)=1,SUMIF('FASES'!$C$10:$C$39,B32,'FASES'!$N$10:$N$39)=0),COUNTIF('FASES'!$C$10:$C$39,B32)=0)),0,1))),2))</f>
      </c>
      <c r="Y32" s="41">
        <f>IF(L32="Alta",IF(ISNUMBER(K32),K32,""),IF(ISNUMBER(H32),H32,""))</f>
      </c>
      <c r="Z32" s="41">
        <f>IF(OR(L32="Baja",L32="A otra fase"),IF(ISNUMBER(H32),H32,""),IF(ISNUMBER(K32),K32,""))</f>
      </c>
      <c r="AA32" s="41">
        <f>IFERROR(IF(AND(LEN(TRIM(C32&amp;""))&gt;0,LEN(TRIM(D32&amp;""))&gt;0),"ID:"&amp;SUBSTITUTE(SUBSTITUTE(SUBSTITUTE(SUBSTITUTE(UPPER(LEN(TRIM("C: "&amp;C32))&amp;":"&amp;TRIM("C: "&amp;C32)&amp;"|"&amp;LEN(TRIM("K: "&amp;D32))&amp;":"&amp;TRIM("K: "&amp;D32)),"!","!E"),"*","!A"),"?","!B"),"~","!C"),""),"")</f>
      </c>
      <c r="AB32" s="41" t="n">
        <f>IF(LEN(TRIM(AA32&amp;""))=0,0,COUNTIF($AA$10:$AA$109,AA32))</f>
        <v>0</v>
      </c>
    </row>
    <row r="33" ht="78" customHeight="1">
      <c r="B33" s="38" t="n">
        <v>24</v>
      </c>
      <c r="C33" s="43"/>
      <c r="D33" s="43"/>
      <c r="E33" s="44"/>
      <c r="F33" s="45"/>
      <c r="G33" s="46"/>
      <c r="H33" s="47"/>
      <c r="I33" s="45"/>
      <c r="J33" s="46"/>
      <c r="K33" s="47"/>
      <c r="L33" s="45"/>
      <c r="M33" s="44"/>
      <c r="N33" s="44"/>
      <c r="O33" s="38">
        <f>IF(NOT(ISNUMBER(X33)),"",IF(X33=2,"ROJO",IF(X33=1,"ÁMBAR","VERDE")))</f>
      </c>
      <c r="P33" s="39">
        <f>IFERROR(IF(NOT(COUNTA(C33:N33)&gt;0),"",IF(AB33&gt;1,"Clave repetida en el capítulo: distinguimos las ocurrencias.",IF(OR(OR(IF(LEN(TRIM(G33&amp;""))=0,FALSE,NOT(IF(ISNUMBER(G33),AND(G33&gt;=0,G33=ROUND(G33,6)),FALSE))),IF(LEN(TRIM(J33&amp;""))=0,FALSE,NOT(IF(ISNUMBER(J33),AND(J33&gt;=0,J33=ROUND(J33,6)),FALSE))),IF(LEN(TRIM(H33&amp;""))=0,FALSE,NOT(IF(ISNUMBER(H33),AND(H33=ROUND(H33,4)),FALSE))),IF(LEN(TRIM(K33&amp;""))=0,FALSE,NOT(IF(ISNUMBER(K33),AND(K33=ROUND(K33,4)),FALSE)))),OR(AND(L33="Comparable",LEN(TRIM(F33&amp;""))&gt;0,LEN(TRIM(I33&amp;""))&gt;0,UPPER(SUBSTITUTE(SUBSTITUTE(TRIM(F33&amp;""),"²","2"),"³","3"))&lt;&gt;UPPER(SUBSTITUTE(SUBSTITUTE(TRIM(I33&amp;""),"²","2"),"³","3"))),AND(L33="Alta",OR(LEN(TRIM(F33&amp;""))&gt;0,LEN(TRIM(H33&amp;""))&gt;0,IF(ISNUMBER(G33),G33&lt;&gt;0,FALSE))),AND(OR(L33="Baja",L33="A otra fase"),OR(LEN(TRIM(I33&amp;""))&gt;0,LEN(TRIM(K33&amp;""))&gt;0,IF(ISNUMBER(J33),J33&lt;&gt;0,FALSE)))),AND(LEN(TRIM(L33&amp;""))&gt;0,NOT(OR(L33="Comparable",L33="Alta",OR(L33="Baja",L33="A otra fase")))),AB33&gt;1),"Revisamos unidad, tipo y números. Alta: Q1=0, Ud1/P1 vacíos. Baja o fase: Q2=0, Ud2/P2 vacíos.",IF(W33=0,"Completamos cantidades, precios, unidades compatibles y referencias. Un vacío no es cero.",IF(OR(LEN(TRIM(M33&amp;""))=0,TRIM(M33)="Por confirmar",TRIM(M33)="Pendiente"),"La diferencia se conoce; falta documentar el motivo.",IF(X33&gt;0,"Revisamos FASES: destino, cantidad íntegra, previsión y referencias sin duplicar el ID.",IF(ABS(V33)&gt;0,"Datos completos. Incluimos el ajuste visible de redondeo al explicar la diferencia.","Datos completos para el alcance introducido."))))))),"Hay una entrada con error. Corregimos el dato antes de cerrar la comprobación.")</f>
      </c>
      <c r="Q33" s="41">
        <f>IF(W33=1,ROUND(G33*Y33,2),"")</f>
      </c>
      <c r="R33" s="41">
        <f>IF(W33=1,ROUND(J33*Z33,2),"")</f>
      </c>
      <c r="S33" s="41">
        <f>IF(W33=1,ROUND((J33-G33)*Y33,2),"")</f>
      </c>
      <c r="T33" s="41">
        <f>IF(W33=1,ROUND(J33*(Z33-Y33),2),"")</f>
      </c>
      <c r="U33" s="41">
        <f>IF(W33=1,ROUND(R33-Q33,2),"")</f>
      </c>
      <c r="V33" s="41">
        <f>IF(W33=1,ROUND(U33-S33-T33,2),"")</f>
      </c>
      <c r="W33" s="41" t="n">
        <f>IFERROR(IF(AND(LEN(TRIM(C33&amp;""))&gt;0,LEN(TRIM(D33&amp;""))&gt;0,LEN(TRIM(E33&amp;""))&gt;0,AND(LEN(TRIM(N33&amp;""))&gt;0,TRIM(N33)&lt;&gt;"Pendiente",TRIM(N33)&lt;&gt;"Por confirmar"),IF(ISNUMBER(G33),AND(G33&gt;=0,G33=ROUND(G33,6)),FALSE),IF(ISNUMBER(J33),AND(J33&gt;=0,J33=ROUND(J33,6)),FALSE),IF(L33="Comparable",AND(LEN(TRIM(F33&amp;""))&gt;0,LEN(TRIM(I33&amp;""))&gt;0,UPPER(SUBSTITUTE(SUBSTITUTE(TRIM(F33&amp;""),"²","2"),"³","3"))=UPPER(SUBSTITUTE(SUBSTITUTE(TRIM(I33&amp;""),"²","2"),"³","3"))),IF(L33="Alta",AND(LEN(TRIM(F33&amp;""))=0,LEN(TRIM(I33&amp;""))&gt;0),AND(LEN(TRIM(F33&amp;""))&gt;0,LEN(TRIM(I33&amp;""))=0))),IF(L33="Comparable",AND(IF(ISNUMBER(H33),AND(H33=ROUND(H33,4)),FALSE),IF(ISNUMBER(K33),AND(K33=ROUND(K33,4)),FALSE)),IF(L33="Alta",AND(IF(ISNUMBER(K33),AND(K33=ROUND(K33,4)),FALSE),LEN(TRIM(H33&amp;""))=0,G33=0),IF(OR(L33="Baja",L33="A otra fase"),AND(IF(ISNUMBER(H33),AND(H33=ROUND(H33,4)),FALSE),LEN(TRIM(K33&amp;""))=0,J33=0),FALSE))),NOT(OR(OR(IF(LEN(TRIM(G33&amp;""))=0,FALSE,NOT(IF(ISNUMBER(G33),AND(G33&gt;=0,G33=ROUND(G33,6)),FALSE))),IF(LEN(TRIM(J33&amp;""))=0,FALSE,NOT(IF(ISNUMBER(J33),AND(J33&gt;=0,J33=ROUND(J33,6)),FALSE))),IF(LEN(TRIM(H33&amp;""))=0,FALSE,NOT(IF(ISNUMBER(H33),AND(H33=ROUND(H33,4)),FALSE))),IF(LEN(TRIM(K33&amp;""))=0,FALSE,NOT(IF(ISNUMBER(K33),AND(K33=ROUND(K33,4)),FALSE)))),OR(AND(L33="Comparable",LEN(TRIM(F33&amp;""))&gt;0,LEN(TRIM(I33&amp;""))&gt;0,UPPER(SUBSTITUTE(SUBSTITUTE(TRIM(F33&amp;""),"²","2"),"³","3"))&lt;&gt;UPPER(SUBSTITUTE(SUBSTITUTE(TRIM(I33&amp;""),"²","2"),"³","3"))),AND(L33="Alta",OR(LEN(TRIM(F33&amp;""))&gt;0,LEN(TRIM(H33&amp;""))&gt;0,IF(ISNUMBER(G33),G33&lt;&gt;0,FALSE))),AND(OR(L33="Baja",L33="A otra fase"),OR(LEN(TRIM(I33&amp;""))&gt;0,LEN(TRIM(K33&amp;""))&gt;0,IF(ISNUMBER(J33),J33&lt;&gt;0,FALSE)))),AND(LEN(TRIM(L33&amp;""))&gt;0,NOT(OR(L33="Comparable",L33="Alta",OR(L33="Baja",L33="A otra fase")))),AB33&gt;1))),1,0),0)</f>
        <v>0</v>
      </c>
      <c r="X33" s="41">
        <f>IF(OR(ISERROR(C33),ISERROR(D33),ISERROR(E33),ISERROR(F33),ISERROR(G33),ISERROR(H33),ISERROR(I33),ISERROR(J33),ISERROR(K33),ISERROR(L33),ISERROR(M33),ISERROR(N33)),2,IFERROR(IF(NOT(COUNTA(C33:N33)&gt;0),"",IF(OR(OR(IF(LEN(TRIM(G33&amp;""))=0,FALSE,NOT(IF(ISNUMBER(G33),AND(G33&gt;=0,G33=ROUND(G33,6)),FALSE))),IF(LEN(TRIM(J33&amp;""))=0,FALSE,NOT(IF(ISNUMBER(J33),AND(J33&gt;=0,J33=ROUND(J33,6)),FALSE))),IF(LEN(TRIM(H33&amp;""))=0,FALSE,NOT(IF(ISNUMBER(H33),AND(H33=ROUND(H33,4)),FALSE))),IF(LEN(TRIM(K33&amp;""))=0,FALSE,NOT(IF(ISNUMBER(K33),AND(K33=ROUND(K33,4)),FALSE)))),OR(AND(L33="Comparable",LEN(TRIM(F33&amp;""))&gt;0,LEN(TRIM(I33&amp;""))&gt;0,UPPER(SUBSTITUTE(SUBSTITUTE(TRIM(F33&amp;""),"²","2"),"³","3"))&lt;&gt;UPPER(SUBSTITUTE(SUBSTITUTE(TRIM(I33&amp;""),"²","2"),"³","3"))),AND(L33="Alta",OR(LEN(TRIM(F33&amp;""))&gt;0,LEN(TRIM(H33&amp;""))&gt;0,IF(ISNUMBER(G33),G33&lt;&gt;0,FALSE))),AND(OR(L33="Baja",L33="A otra fase"),OR(LEN(TRIM(I33&amp;""))&gt;0,LEN(TRIM(K33&amp;""))&gt;0,IF(ISNUMBER(J33),J33&lt;&gt;0,FALSE)))),AND(LEN(TRIM(L33&amp;""))&gt;0,NOT(OR(L33="Comparable",L33="Alta",OR(L33="Baja",L33="A otra fase")))),AB33&gt;1),2,IF(AND(W33=1,LEN(TRIM(M33&amp;""))&gt;0,TRIM(M33)&lt;&gt;"Por confirmar",TRIM(M33)&lt;&gt;"Pendiente",IF(L33="A otra fase",AND(COUNTIF('FASES'!$C$10:$C$39,B33)=1,SUMIF('FASES'!$C$10:$C$39,B33,'FASES'!$N$10:$N$39)=0),COUNTIF('FASES'!$C$10:$C$39,B33)=0)),0,1))),2))</f>
      </c>
      <c r="Y33" s="41">
        <f>IF(L33="Alta",IF(ISNUMBER(K33),K33,""),IF(ISNUMBER(H33),H33,""))</f>
      </c>
      <c r="Z33" s="41">
        <f>IF(OR(L33="Baja",L33="A otra fase"),IF(ISNUMBER(H33),H33,""),IF(ISNUMBER(K33),K33,""))</f>
      </c>
      <c r="AA33" s="41">
        <f>IFERROR(IF(AND(LEN(TRIM(C33&amp;""))&gt;0,LEN(TRIM(D33&amp;""))&gt;0),"ID:"&amp;SUBSTITUTE(SUBSTITUTE(SUBSTITUTE(SUBSTITUTE(UPPER(LEN(TRIM("C: "&amp;C33))&amp;":"&amp;TRIM("C: "&amp;C33)&amp;"|"&amp;LEN(TRIM("K: "&amp;D33))&amp;":"&amp;TRIM("K: "&amp;D33)),"!","!E"),"*","!A"),"?","!B"),"~","!C"),""),"")</f>
      </c>
      <c r="AB33" s="41" t="n">
        <f>IF(LEN(TRIM(AA33&amp;""))=0,0,COUNTIF($AA$10:$AA$109,AA33))</f>
        <v>0</v>
      </c>
    </row>
    <row r="34" ht="78" customHeight="1">
      <c r="B34" s="38" t="n">
        <v>25</v>
      </c>
      <c r="C34" s="43"/>
      <c r="D34" s="43"/>
      <c r="E34" s="44"/>
      <c r="F34" s="45"/>
      <c r="G34" s="46"/>
      <c r="H34" s="47"/>
      <c r="I34" s="45"/>
      <c r="J34" s="46"/>
      <c r="K34" s="47"/>
      <c r="L34" s="45"/>
      <c r="M34" s="44"/>
      <c r="N34" s="44"/>
      <c r="O34" s="38">
        <f>IF(NOT(ISNUMBER(X34)),"",IF(X34=2,"ROJO",IF(X34=1,"ÁMBAR","VERDE")))</f>
      </c>
      <c r="P34" s="39">
        <f>IFERROR(IF(NOT(COUNTA(C34:N34)&gt;0),"",IF(AB34&gt;1,"Clave repetida en el capítulo: distinguimos las ocurrencias.",IF(OR(OR(IF(LEN(TRIM(G34&amp;""))=0,FALSE,NOT(IF(ISNUMBER(G34),AND(G34&gt;=0,G34=ROUND(G34,6)),FALSE))),IF(LEN(TRIM(J34&amp;""))=0,FALSE,NOT(IF(ISNUMBER(J34),AND(J34&gt;=0,J34=ROUND(J34,6)),FALSE))),IF(LEN(TRIM(H34&amp;""))=0,FALSE,NOT(IF(ISNUMBER(H34),AND(H34=ROUND(H34,4)),FALSE))),IF(LEN(TRIM(K34&amp;""))=0,FALSE,NOT(IF(ISNUMBER(K34),AND(K34=ROUND(K34,4)),FALSE)))),OR(AND(L34="Comparable",LEN(TRIM(F34&amp;""))&gt;0,LEN(TRIM(I34&amp;""))&gt;0,UPPER(SUBSTITUTE(SUBSTITUTE(TRIM(F34&amp;""),"²","2"),"³","3"))&lt;&gt;UPPER(SUBSTITUTE(SUBSTITUTE(TRIM(I34&amp;""),"²","2"),"³","3"))),AND(L34="Alta",OR(LEN(TRIM(F34&amp;""))&gt;0,LEN(TRIM(H34&amp;""))&gt;0,IF(ISNUMBER(G34),G34&lt;&gt;0,FALSE))),AND(OR(L34="Baja",L34="A otra fase"),OR(LEN(TRIM(I34&amp;""))&gt;0,LEN(TRIM(K34&amp;""))&gt;0,IF(ISNUMBER(J34),J34&lt;&gt;0,FALSE)))),AND(LEN(TRIM(L34&amp;""))&gt;0,NOT(OR(L34="Comparable",L34="Alta",OR(L34="Baja",L34="A otra fase")))),AB34&gt;1),"Revisamos unidad, tipo y números. Alta: Q1=0, Ud1/P1 vacíos. Baja o fase: Q2=0, Ud2/P2 vacíos.",IF(W34=0,"Completamos cantidades, precios, unidades compatibles y referencias. Un vacío no es cero.",IF(OR(LEN(TRIM(M34&amp;""))=0,TRIM(M34)="Por confirmar",TRIM(M34)="Pendiente"),"La diferencia se conoce; falta documentar el motivo.",IF(X34&gt;0,"Revisamos FASES: destino, cantidad íntegra, previsión y referencias sin duplicar el ID.",IF(ABS(V34)&gt;0,"Datos completos. Incluimos el ajuste visible de redondeo al explicar la diferencia.","Datos completos para el alcance introducido."))))))),"Hay una entrada con error. Corregimos el dato antes de cerrar la comprobación.")</f>
      </c>
      <c r="Q34" s="41">
        <f>IF(W34=1,ROUND(G34*Y34,2),"")</f>
      </c>
      <c r="R34" s="41">
        <f>IF(W34=1,ROUND(J34*Z34,2),"")</f>
      </c>
      <c r="S34" s="41">
        <f>IF(W34=1,ROUND((J34-G34)*Y34,2),"")</f>
      </c>
      <c r="T34" s="41">
        <f>IF(W34=1,ROUND(J34*(Z34-Y34),2),"")</f>
      </c>
      <c r="U34" s="41">
        <f>IF(W34=1,ROUND(R34-Q34,2),"")</f>
      </c>
      <c r="V34" s="41">
        <f>IF(W34=1,ROUND(U34-S34-T34,2),"")</f>
      </c>
      <c r="W34" s="41" t="n">
        <f>IFERROR(IF(AND(LEN(TRIM(C34&amp;""))&gt;0,LEN(TRIM(D34&amp;""))&gt;0,LEN(TRIM(E34&amp;""))&gt;0,AND(LEN(TRIM(N34&amp;""))&gt;0,TRIM(N34)&lt;&gt;"Pendiente",TRIM(N34)&lt;&gt;"Por confirmar"),IF(ISNUMBER(G34),AND(G34&gt;=0,G34=ROUND(G34,6)),FALSE),IF(ISNUMBER(J34),AND(J34&gt;=0,J34=ROUND(J34,6)),FALSE),IF(L34="Comparable",AND(LEN(TRIM(F34&amp;""))&gt;0,LEN(TRIM(I34&amp;""))&gt;0,UPPER(SUBSTITUTE(SUBSTITUTE(TRIM(F34&amp;""),"²","2"),"³","3"))=UPPER(SUBSTITUTE(SUBSTITUTE(TRIM(I34&amp;""),"²","2"),"³","3"))),IF(L34="Alta",AND(LEN(TRIM(F34&amp;""))=0,LEN(TRIM(I34&amp;""))&gt;0),AND(LEN(TRIM(F34&amp;""))&gt;0,LEN(TRIM(I34&amp;""))=0))),IF(L34="Comparable",AND(IF(ISNUMBER(H34),AND(H34=ROUND(H34,4)),FALSE),IF(ISNUMBER(K34),AND(K34=ROUND(K34,4)),FALSE)),IF(L34="Alta",AND(IF(ISNUMBER(K34),AND(K34=ROUND(K34,4)),FALSE),LEN(TRIM(H34&amp;""))=0,G34=0),IF(OR(L34="Baja",L34="A otra fase"),AND(IF(ISNUMBER(H34),AND(H34=ROUND(H34,4)),FALSE),LEN(TRIM(K34&amp;""))=0,J34=0),FALSE))),NOT(OR(OR(IF(LEN(TRIM(G34&amp;""))=0,FALSE,NOT(IF(ISNUMBER(G34),AND(G34&gt;=0,G34=ROUND(G34,6)),FALSE))),IF(LEN(TRIM(J34&amp;""))=0,FALSE,NOT(IF(ISNUMBER(J34),AND(J34&gt;=0,J34=ROUND(J34,6)),FALSE))),IF(LEN(TRIM(H34&amp;""))=0,FALSE,NOT(IF(ISNUMBER(H34),AND(H34=ROUND(H34,4)),FALSE))),IF(LEN(TRIM(K34&amp;""))=0,FALSE,NOT(IF(ISNUMBER(K34),AND(K34=ROUND(K34,4)),FALSE)))),OR(AND(L34="Comparable",LEN(TRIM(F34&amp;""))&gt;0,LEN(TRIM(I34&amp;""))&gt;0,UPPER(SUBSTITUTE(SUBSTITUTE(TRIM(F34&amp;""),"²","2"),"³","3"))&lt;&gt;UPPER(SUBSTITUTE(SUBSTITUTE(TRIM(I34&amp;""),"²","2"),"³","3"))),AND(L34="Alta",OR(LEN(TRIM(F34&amp;""))&gt;0,LEN(TRIM(H34&amp;""))&gt;0,IF(ISNUMBER(G34),G34&lt;&gt;0,FALSE))),AND(OR(L34="Baja",L34="A otra fase"),OR(LEN(TRIM(I34&amp;""))&gt;0,LEN(TRIM(K34&amp;""))&gt;0,IF(ISNUMBER(J34),J34&lt;&gt;0,FALSE)))),AND(LEN(TRIM(L34&amp;""))&gt;0,NOT(OR(L34="Comparable",L34="Alta",OR(L34="Baja",L34="A otra fase")))),AB34&gt;1))),1,0),0)</f>
        <v>0</v>
      </c>
      <c r="X34" s="41">
        <f>IF(OR(ISERROR(C34),ISERROR(D34),ISERROR(E34),ISERROR(F34),ISERROR(G34),ISERROR(H34),ISERROR(I34),ISERROR(J34),ISERROR(K34),ISERROR(L34),ISERROR(M34),ISERROR(N34)),2,IFERROR(IF(NOT(COUNTA(C34:N34)&gt;0),"",IF(OR(OR(IF(LEN(TRIM(G34&amp;""))=0,FALSE,NOT(IF(ISNUMBER(G34),AND(G34&gt;=0,G34=ROUND(G34,6)),FALSE))),IF(LEN(TRIM(J34&amp;""))=0,FALSE,NOT(IF(ISNUMBER(J34),AND(J34&gt;=0,J34=ROUND(J34,6)),FALSE))),IF(LEN(TRIM(H34&amp;""))=0,FALSE,NOT(IF(ISNUMBER(H34),AND(H34=ROUND(H34,4)),FALSE))),IF(LEN(TRIM(K34&amp;""))=0,FALSE,NOT(IF(ISNUMBER(K34),AND(K34=ROUND(K34,4)),FALSE)))),OR(AND(L34="Comparable",LEN(TRIM(F34&amp;""))&gt;0,LEN(TRIM(I34&amp;""))&gt;0,UPPER(SUBSTITUTE(SUBSTITUTE(TRIM(F34&amp;""),"²","2"),"³","3"))&lt;&gt;UPPER(SUBSTITUTE(SUBSTITUTE(TRIM(I34&amp;""),"²","2"),"³","3"))),AND(L34="Alta",OR(LEN(TRIM(F34&amp;""))&gt;0,LEN(TRIM(H34&amp;""))&gt;0,IF(ISNUMBER(G34),G34&lt;&gt;0,FALSE))),AND(OR(L34="Baja",L34="A otra fase"),OR(LEN(TRIM(I34&amp;""))&gt;0,LEN(TRIM(K34&amp;""))&gt;0,IF(ISNUMBER(J34),J34&lt;&gt;0,FALSE)))),AND(LEN(TRIM(L34&amp;""))&gt;0,NOT(OR(L34="Comparable",L34="Alta",OR(L34="Baja",L34="A otra fase")))),AB34&gt;1),2,IF(AND(W34=1,LEN(TRIM(M34&amp;""))&gt;0,TRIM(M34)&lt;&gt;"Por confirmar",TRIM(M34)&lt;&gt;"Pendiente",IF(L34="A otra fase",AND(COUNTIF('FASES'!$C$10:$C$39,B34)=1,SUMIF('FASES'!$C$10:$C$39,B34,'FASES'!$N$10:$N$39)=0),COUNTIF('FASES'!$C$10:$C$39,B34)=0)),0,1))),2))</f>
      </c>
      <c r="Y34" s="41">
        <f>IF(L34="Alta",IF(ISNUMBER(K34),K34,""),IF(ISNUMBER(H34),H34,""))</f>
      </c>
      <c r="Z34" s="41">
        <f>IF(OR(L34="Baja",L34="A otra fase"),IF(ISNUMBER(H34),H34,""),IF(ISNUMBER(K34),K34,""))</f>
      </c>
      <c r="AA34" s="41">
        <f>IFERROR(IF(AND(LEN(TRIM(C34&amp;""))&gt;0,LEN(TRIM(D34&amp;""))&gt;0),"ID:"&amp;SUBSTITUTE(SUBSTITUTE(SUBSTITUTE(SUBSTITUTE(UPPER(LEN(TRIM("C: "&amp;C34))&amp;":"&amp;TRIM("C: "&amp;C34)&amp;"|"&amp;LEN(TRIM("K: "&amp;D34))&amp;":"&amp;TRIM("K: "&amp;D34)),"!","!E"),"*","!A"),"?","!B"),"~","!C"),""),"")</f>
      </c>
      <c r="AB34" s="41" t="n">
        <f>IF(LEN(TRIM(AA34&amp;""))=0,0,COUNTIF($AA$10:$AA$109,AA34))</f>
        <v>0</v>
      </c>
    </row>
    <row r="35" ht="78" customHeight="1">
      <c r="B35" s="38" t="n">
        <v>26</v>
      </c>
      <c r="C35" s="43"/>
      <c r="D35" s="43"/>
      <c r="E35" s="44"/>
      <c r="F35" s="45"/>
      <c r="G35" s="46"/>
      <c r="H35" s="47"/>
      <c r="I35" s="45"/>
      <c r="J35" s="46"/>
      <c r="K35" s="47"/>
      <c r="L35" s="45"/>
      <c r="M35" s="44"/>
      <c r="N35" s="44"/>
      <c r="O35" s="38">
        <f>IF(NOT(ISNUMBER(X35)),"",IF(X35=2,"ROJO",IF(X35=1,"ÁMBAR","VERDE")))</f>
      </c>
      <c r="P35" s="39">
        <f>IFERROR(IF(NOT(COUNTA(C35:N35)&gt;0),"",IF(AB35&gt;1,"Clave repetida en el capítulo: distinguimos las ocurrencias.",IF(OR(OR(IF(LEN(TRIM(G35&amp;""))=0,FALSE,NOT(IF(ISNUMBER(G35),AND(G35&gt;=0,G35=ROUND(G35,6)),FALSE))),IF(LEN(TRIM(J35&amp;""))=0,FALSE,NOT(IF(ISNUMBER(J35),AND(J35&gt;=0,J35=ROUND(J35,6)),FALSE))),IF(LEN(TRIM(H35&amp;""))=0,FALSE,NOT(IF(ISNUMBER(H35),AND(H35=ROUND(H35,4)),FALSE))),IF(LEN(TRIM(K35&amp;""))=0,FALSE,NOT(IF(ISNUMBER(K35),AND(K35=ROUND(K35,4)),FALSE)))),OR(AND(L35="Comparable",LEN(TRIM(F35&amp;""))&gt;0,LEN(TRIM(I35&amp;""))&gt;0,UPPER(SUBSTITUTE(SUBSTITUTE(TRIM(F35&amp;""),"²","2"),"³","3"))&lt;&gt;UPPER(SUBSTITUTE(SUBSTITUTE(TRIM(I35&amp;""),"²","2"),"³","3"))),AND(L35="Alta",OR(LEN(TRIM(F35&amp;""))&gt;0,LEN(TRIM(H35&amp;""))&gt;0,IF(ISNUMBER(G35),G35&lt;&gt;0,FALSE))),AND(OR(L35="Baja",L35="A otra fase"),OR(LEN(TRIM(I35&amp;""))&gt;0,LEN(TRIM(K35&amp;""))&gt;0,IF(ISNUMBER(J35),J35&lt;&gt;0,FALSE)))),AND(LEN(TRIM(L35&amp;""))&gt;0,NOT(OR(L35="Comparable",L35="Alta",OR(L35="Baja",L35="A otra fase")))),AB35&gt;1),"Revisamos unidad, tipo y números. Alta: Q1=0, Ud1/P1 vacíos. Baja o fase: Q2=0, Ud2/P2 vacíos.",IF(W35=0,"Completamos cantidades, precios, unidades compatibles y referencias. Un vacío no es cero.",IF(OR(LEN(TRIM(M35&amp;""))=0,TRIM(M35)="Por confirmar",TRIM(M35)="Pendiente"),"La diferencia se conoce; falta documentar el motivo.",IF(X35&gt;0,"Revisamos FASES: destino, cantidad íntegra, previsión y referencias sin duplicar el ID.",IF(ABS(V35)&gt;0,"Datos completos. Incluimos el ajuste visible de redondeo al explicar la diferencia.","Datos completos para el alcance introducido."))))))),"Hay una entrada con error. Corregimos el dato antes de cerrar la comprobación.")</f>
      </c>
      <c r="Q35" s="41">
        <f>IF(W35=1,ROUND(G35*Y35,2),"")</f>
      </c>
      <c r="R35" s="41">
        <f>IF(W35=1,ROUND(J35*Z35,2),"")</f>
      </c>
      <c r="S35" s="41">
        <f>IF(W35=1,ROUND((J35-G35)*Y35,2),"")</f>
      </c>
      <c r="T35" s="41">
        <f>IF(W35=1,ROUND(J35*(Z35-Y35),2),"")</f>
      </c>
      <c r="U35" s="41">
        <f>IF(W35=1,ROUND(R35-Q35,2),"")</f>
      </c>
      <c r="V35" s="41">
        <f>IF(W35=1,ROUND(U35-S35-T35,2),"")</f>
      </c>
      <c r="W35" s="41" t="n">
        <f>IFERROR(IF(AND(LEN(TRIM(C35&amp;""))&gt;0,LEN(TRIM(D35&amp;""))&gt;0,LEN(TRIM(E35&amp;""))&gt;0,AND(LEN(TRIM(N35&amp;""))&gt;0,TRIM(N35)&lt;&gt;"Pendiente",TRIM(N35)&lt;&gt;"Por confirmar"),IF(ISNUMBER(G35),AND(G35&gt;=0,G35=ROUND(G35,6)),FALSE),IF(ISNUMBER(J35),AND(J35&gt;=0,J35=ROUND(J35,6)),FALSE),IF(L35="Comparable",AND(LEN(TRIM(F35&amp;""))&gt;0,LEN(TRIM(I35&amp;""))&gt;0,UPPER(SUBSTITUTE(SUBSTITUTE(TRIM(F35&amp;""),"²","2"),"³","3"))=UPPER(SUBSTITUTE(SUBSTITUTE(TRIM(I35&amp;""),"²","2"),"³","3"))),IF(L35="Alta",AND(LEN(TRIM(F35&amp;""))=0,LEN(TRIM(I35&amp;""))&gt;0),AND(LEN(TRIM(F35&amp;""))&gt;0,LEN(TRIM(I35&amp;""))=0))),IF(L35="Comparable",AND(IF(ISNUMBER(H35),AND(H35=ROUND(H35,4)),FALSE),IF(ISNUMBER(K35),AND(K35=ROUND(K35,4)),FALSE)),IF(L35="Alta",AND(IF(ISNUMBER(K35),AND(K35=ROUND(K35,4)),FALSE),LEN(TRIM(H35&amp;""))=0,G35=0),IF(OR(L35="Baja",L35="A otra fase"),AND(IF(ISNUMBER(H35),AND(H35=ROUND(H35,4)),FALSE),LEN(TRIM(K35&amp;""))=0,J35=0),FALSE))),NOT(OR(OR(IF(LEN(TRIM(G35&amp;""))=0,FALSE,NOT(IF(ISNUMBER(G35),AND(G35&gt;=0,G35=ROUND(G35,6)),FALSE))),IF(LEN(TRIM(J35&amp;""))=0,FALSE,NOT(IF(ISNUMBER(J35),AND(J35&gt;=0,J35=ROUND(J35,6)),FALSE))),IF(LEN(TRIM(H35&amp;""))=0,FALSE,NOT(IF(ISNUMBER(H35),AND(H35=ROUND(H35,4)),FALSE))),IF(LEN(TRIM(K35&amp;""))=0,FALSE,NOT(IF(ISNUMBER(K35),AND(K35=ROUND(K35,4)),FALSE)))),OR(AND(L35="Comparable",LEN(TRIM(F35&amp;""))&gt;0,LEN(TRIM(I35&amp;""))&gt;0,UPPER(SUBSTITUTE(SUBSTITUTE(TRIM(F35&amp;""),"²","2"),"³","3"))&lt;&gt;UPPER(SUBSTITUTE(SUBSTITUTE(TRIM(I35&amp;""),"²","2"),"³","3"))),AND(L35="Alta",OR(LEN(TRIM(F35&amp;""))&gt;0,LEN(TRIM(H35&amp;""))&gt;0,IF(ISNUMBER(G35),G35&lt;&gt;0,FALSE))),AND(OR(L35="Baja",L35="A otra fase"),OR(LEN(TRIM(I35&amp;""))&gt;0,LEN(TRIM(K35&amp;""))&gt;0,IF(ISNUMBER(J35),J35&lt;&gt;0,FALSE)))),AND(LEN(TRIM(L35&amp;""))&gt;0,NOT(OR(L35="Comparable",L35="Alta",OR(L35="Baja",L35="A otra fase")))),AB35&gt;1))),1,0),0)</f>
        <v>0</v>
      </c>
      <c r="X35" s="41">
        <f>IF(OR(ISERROR(C35),ISERROR(D35),ISERROR(E35),ISERROR(F35),ISERROR(G35),ISERROR(H35),ISERROR(I35),ISERROR(J35),ISERROR(K35),ISERROR(L35),ISERROR(M35),ISERROR(N35)),2,IFERROR(IF(NOT(COUNTA(C35:N35)&gt;0),"",IF(OR(OR(IF(LEN(TRIM(G35&amp;""))=0,FALSE,NOT(IF(ISNUMBER(G35),AND(G35&gt;=0,G35=ROUND(G35,6)),FALSE))),IF(LEN(TRIM(J35&amp;""))=0,FALSE,NOT(IF(ISNUMBER(J35),AND(J35&gt;=0,J35=ROUND(J35,6)),FALSE))),IF(LEN(TRIM(H35&amp;""))=0,FALSE,NOT(IF(ISNUMBER(H35),AND(H35=ROUND(H35,4)),FALSE))),IF(LEN(TRIM(K35&amp;""))=0,FALSE,NOT(IF(ISNUMBER(K35),AND(K35=ROUND(K35,4)),FALSE)))),OR(AND(L35="Comparable",LEN(TRIM(F35&amp;""))&gt;0,LEN(TRIM(I35&amp;""))&gt;0,UPPER(SUBSTITUTE(SUBSTITUTE(TRIM(F35&amp;""),"²","2"),"³","3"))&lt;&gt;UPPER(SUBSTITUTE(SUBSTITUTE(TRIM(I35&amp;""),"²","2"),"³","3"))),AND(L35="Alta",OR(LEN(TRIM(F35&amp;""))&gt;0,LEN(TRIM(H35&amp;""))&gt;0,IF(ISNUMBER(G35),G35&lt;&gt;0,FALSE))),AND(OR(L35="Baja",L35="A otra fase"),OR(LEN(TRIM(I35&amp;""))&gt;0,LEN(TRIM(K35&amp;""))&gt;0,IF(ISNUMBER(J35),J35&lt;&gt;0,FALSE)))),AND(LEN(TRIM(L35&amp;""))&gt;0,NOT(OR(L35="Comparable",L35="Alta",OR(L35="Baja",L35="A otra fase")))),AB35&gt;1),2,IF(AND(W35=1,LEN(TRIM(M35&amp;""))&gt;0,TRIM(M35)&lt;&gt;"Por confirmar",TRIM(M35)&lt;&gt;"Pendiente",IF(L35="A otra fase",AND(COUNTIF('FASES'!$C$10:$C$39,B35)=1,SUMIF('FASES'!$C$10:$C$39,B35,'FASES'!$N$10:$N$39)=0),COUNTIF('FASES'!$C$10:$C$39,B35)=0)),0,1))),2))</f>
      </c>
      <c r="Y35" s="41">
        <f>IF(L35="Alta",IF(ISNUMBER(K35),K35,""),IF(ISNUMBER(H35),H35,""))</f>
      </c>
      <c r="Z35" s="41">
        <f>IF(OR(L35="Baja",L35="A otra fase"),IF(ISNUMBER(H35),H35,""),IF(ISNUMBER(K35),K35,""))</f>
      </c>
      <c r="AA35" s="41">
        <f>IFERROR(IF(AND(LEN(TRIM(C35&amp;""))&gt;0,LEN(TRIM(D35&amp;""))&gt;0),"ID:"&amp;SUBSTITUTE(SUBSTITUTE(SUBSTITUTE(SUBSTITUTE(UPPER(LEN(TRIM("C: "&amp;C35))&amp;":"&amp;TRIM("C: "&amp;C35)&amp;"|"&amp;LEN(TRIM("K: "&amp;D35))&amp;":"&amp;TRIM("K: "&amp;D35)),"!","!E"),"*","!A"),"?","!B"),"~","!C"),""),"")</f>
      </c>
      <c r="AB35" s="41" t="n">
        <f>IF(LEN(TRIM(AA35&amp;""))=0,0,COUNTIF($AA$10:$AA$109,AA35))</f>
        <v>0</v>
      </c>
    </row>
    <row r="36" ht="78" customHeight="1">
      <c r="B36" s="38" t="n">
        <v>27</v>
      </c>
      <c r="C36" s="43"/>
      <c r="D36" s="43"/>
      <c r="E36" s="44"/>
      <c r="F36" s="45"/>
      <c r="G36" s="46"/>
      <c r="H36" s="47"/>
      <c r="I36" s="45"/>
      <c r="J36" s="46"/>
      <c r="K36" s="47"/>
      <c r="L36" s="45"/>
      <c r="M36" s="44"/>
      <c r="N36" s="44"/>
      <c r="O36" s="38">
        <f>IF(NOT(ISNUMBER(X36)),"",IF(X36=2,"ROJO",IF(X36=1,"ÁMBAR","VERDE")))</f>
      </c>
      <c r="P36" s="39">
        <f>IFERROR(IF(NOT(COUNTA(C36:N36)&gt;0),"",IF(AB36&gt;1,"Clave repetida en el capítulo: distinguimos las ocurrencias.",IF(OR(OR(IF(LEN(TRIM(G36&amp;""))=0,FALSE,NOT(IF(ISNUMBER(G36),AND(G36&gt;=0,G36=ROUND(G36,6)),FALSE))),IF(LEN(TRIM(J36&amp;""))=0,FALSE,NOT(IF(ISNUMBER(J36),AND(J36&gt;=0,J36=ROUND(J36,6)),FALSE))),IF(LEN(TRIM(H36&amp;""))=0,FALSE,NOT(IF(ISNUMBER(H36),AND(H36=ROUND(H36,4)),FALSE))),IF(LEN(TRIM(K36&amp;""))=0,FALSE,NOT(IF(ISNUMBER(K36),AND(K36=ROUND(K36,4)),FALSE)))),OR(AND(L36="Comparable",LEN(TRIM(F36&amp;""))&gt;0,LEN(TRIM(I36&amp;""))&gt;0,UPPER(SUBSTITUTE(SUBSTITUTE(TRIM(F36&amp;""),"²","2"),"³","3"))&lt;&gt;UPPER(SUBSTITUTE(SUBSTITUTE(TRIM(I36&amp;""),"²","2"),"³","3"))),AND(L36="Alta",OR(LEN(TRIM(F36&amp;""))&gt;0,LEN(TRIM(H36&amp;""))&gt;0,IF(ISNUMBER(G36),G36&lt;&gt;0,FALSE))),AND(OR(L36="Baja",L36="A otra fase"),OR(LEN(TRIM(I36&amp;""))&gt;0,LEN(TRIM(K36&amp;""))&gt;0,IF(ISNUMBER(J36),J36&lt;&gt;0,FALSE)))),AND(LEN(TRIM(L36&amp;""))&gt;0,NOT(OR(L36="Comparable",L36="Alta",OR(L36="Baja",L36="A otra fase")))),AB36&gt;1),"Revisamos unidad, tipo y números. Alta: Q1=0, Ud1/P1 vacíos. Baja o fase: Q2=0, Ud2/P2 vacíos.",IF(W36=0,"Completamos cantidades, precios, unidades compatibles y referencias. Un vacío no es cero.",IF(OR(LEN(TRIM(M36&amp;""))=0,TRIM(M36)="Por confirmar",TRIM(M36)="Pendiente"),"La diferencia se conoce; falta documentar el motivo.",IF(X36&gt;0,"Revisamos FASES: destino, cantidad íntegra, previsión y referencias sin duplicar el ID.",IF(ABS(V36)&gt;0,"Datos completos. Incluimos el ajuste visible de redondeo al explicar la diferencia.","Datos completos para el alcance introducido."))))))),"Hay una entrada con error. Corregimos el dato antes de cerrar la comprobación.")</f>
      </c>
      <c r="Q36" s="41">
        <f>IF(W36=1,ROUND(G36*Y36,2),"")</f>
      </c>
      <c r="R36" s="41">
        <f>IF(W36=1,ROUND(J36*Z36,2),"")</f>
      </c>
      <c r="S36" s="41">
        <f>IF(W36=1,ROUND((J36-G36)*Y36,2),"")</f>
      </c>
      <c r="T36" s="41">
        <f>IF(W36=1,ROUND(J36*(Z36-Y36),2),"")</f>
      </c>
      <c r="U36" s="41">
        <f>IF(W36=1,ROUND(R36-Q36,2),"")</f>
      </c>
      <c r="V36" s="41">
        <f>IF(W36=1,ROUND(U36-S36-T36,2),"")</f>
      </c>
      <c r="W36" s="41" t="n">
        <f>IFERROR(IF(AND(LEN(TRIM(C36&amp;""))&gt;0,LEN(TRIM(D36&amp;""))&gt;0,LEN(TRIM(E36&amp;""))&gt;0,AND(LEN(TRIM(N36&amp;""))&gt;0,TRIM(N36)&lt;&gt;"Pendiente",TRIM(N36)&lt;&gt;"Por confirmar"),IF(ISNUMBER(G36),AND(G36&gt;=0,G36=ROUND(G36,6)),FALSE),IF(ISNUMBER(J36),AND(J36&gt;=0,J36=ROUND(J36,6)),FALSE),IF(L36="Comparable",AND(LEN(TRIM(F36&amp;""))&gt;0,LEN(TRIM(I36&amp;""))&gt;0,UPPER(SUBSTITUTE(SUBSTITUTE(TRIM(F36&amp;""),"²","2"),"³","3"))=UPPER(SUBSTITUTE(SUBSTITUTE(TRIM(I36&amp;""),"²","2"),"³","3"))),IF(L36="Alta",AND(LEN(TRIM(F36&amp;""))=0,LEN(TRIM(I36&amp;""))&gt;0),AND(LEN(TRIM(F36&amp;""))&gt;0,LEN(TRIM(I36&amp;""))=0))),IF(L36="Comparable",AND(IF(ISNUMBER(H36),AND(H36=ROUND(H36,4)),FALSE),IF(ISNUMBER(K36),AND(K36=ROUND(K36,4)),FALSE)),IF(L36="Alta",AND(IF(ISNUMBER(K36),AND(K36=ROUND(K36,4)),FALSE),LEN(TRIM(H36&amp;""))=0,G36=0),IF(OR(L36="Baja",L36="A otra fase"),AND(IF(ISNUMBER(H36),AND(H36=ROUND(H36,4)),FALSE),LEN(TRIM(K36&amp;""))=0,J36=0),FALSE))),NOT(OR(OR(IF(LEN(TRIM(G36&amp;""))=0,FALSE,NOT(IF(ISNUMBER(G36),AND(G36&gt;=0,G36=ROUND(G36,6)),FALSE))),IF(LEN(TRIM(J36&amp;""))=0,FALSE,NOT(IF(ISNUMBER(J36),AND(J36&gt;=0,J36=ROUND(J36,6)),FALSE))),IF(LEN(TRIM(H36&amp;""))=0,FALSE,NOT(IF(ISNUMBER(H36),AND(H36=ROUND(H36,4)),FALSE))),IF(LEN(TRIM(K36&amp;""))=0,FALSE,NOT(IF(ISNUMBER(K36),AND(K36=ROUND(K36,4)),FALSE)))),OR(AND(L36="Comparable",LEN(TRIM(F36&amp;""))&gt;0,LEN(TRIM(I36&amp;""))&gt;0,UPPER(SUBSTITUTE(SUBSTITUTE(TRIM(F36&amp;""),"²","2"),"³","3"))&lt;&gt;UPPER(SUBSTITUTE(SUBSTITUTE(TRIM(I36&amp;""),"²","2"),"³","3"))),AND(L36="Alta",OR(LEN(TRIM(F36&amp;""))&gt;0,LEN(TRIM(H36&amp;""))&gt;0,IF(ISNUMBER(G36),G36&lt;&gt;0,FALSE))),AND(OR(L36="Baja",L36="A otra fase"),OR(LEN(TRIM(I36&amp;""))&gt;0,LEN(TRIM(K36&amp;""))&gt;0,IF(ISNUMBER(J36),J36&lt;&gt;0,FALSE)))),AND(LEN(TRIM(L36&amp;""))&gt;0,NOT(OR(L36="Comparable",L36="Alta",OR(L36="Baja",L36="A otra fase")))),AB36&gt;1))),1,0),0)</f>
        <v>0</v>
      </c>
      <c r="X36" s="41">
        <f>IF(OR(ISERROR(C36),ISERROR(D36),ISERROR(E36),ISERROR(F36),ISERROR(G36),ISERROR(H36),ISERROR(I36),ISERROR(J36),ISERROR(K36),ISERROR(L36),ISERROR(M36),ISERROR(N36)),2,IFERROR(IF(NOT(COUNTA(C36:N36)&gt;0),"",IF(OR(OR(IF(LEN(TRIM(G36&amp;""))=0,FALSE,NOT(IF(ISNUMBER(G36),AND(G36&gt;=0,G36=ROUND(G36,6)),FALSE))),IF(LEN(TRIM(J36&amp;""))=0,FALSE,NOT(IF(ISNUMBER(J36),AND(J36&gt;=0,J36=ROUND(J36,6)),FALSE))),IF(LEN(TRIM(H36&amp;""))=0,FALSE,NOT(IF(ISNUMBER(H36),AND(H36=ROUND(H36,4)),FALSE))),IF(LEN(TRIM(K36&amp;""))=0,FALSE,NOT(IF(ISNUMBER(K36),AND(K36=ROUND(K36,4)),FALSE)))),OR(AND(L36="Comparable",LEN(TRIM(F36&amp;""))&gt;0,LEN(TRIM(I36&amp;""))&gt;0,UPPER(SUBSTITUTE(SUBSTITUTE(TRIM(F36&amp;""),"²","2"),"³","3"))&lt;&gt;UPPER(SUBSTITUTE(SUBSTITUTE(TRIM(I36&amp;""),"²","2"),"³","3"))),AND(L36="Alta",OR(LEN(TRIM(F36&amp;""))&gt;0,LEN(TRIM(H36&amp;""))&gt;0,IF(ISNUMBER(G36),G36&lt;&gt;0,FALSE))),AND(OR(L36="Baja",L36="A otra fase"),OR(LEN(TRIM(I36&amp;""))&gt;0,LEN(TRIM(K36&amp;""))&gt;0,IF(ISNUMBER(J36),J36&lt;&gt;0,FALSE)))),AND(LEN(TRIM(L36&amp;""))&gt;0,NOT(OR(L36="Comparable",L36="Alta",OR(L36="Baja",L36="A otra fase")))),AB36&gt;1),2,IF(AND(W36=1,LEN(TRIM(M36&amp;""))&gt;0,TRIM(M36)&lt;&gt;"Por confirmar",TRIM(M36)&lt;&gt;"Pendiente",IF(L36="A otra fase",AND(COUNTIF('FASES'!$C$10:$C$39,B36)=1,SUMIF('FASES'!$C$10:$C$39,B36,'FASES'!$N$10:$N$39)=0),COUNTIF('FASES'!$C$10:$C$39,B36)=0)),0,1))),2))</f>
      </c>
      <c r="Y36" s="41">
        <f>IF(L36="Alta",IF(ISNUMBER(K36),K36,""),IF(ISNUMBER(H36),H36,""))</f>
      </c>
      <c r="Z36" s="41">
        <f>IF(OR(L36="Baja",L36="A otra fase"),IF(ISNUMBER(H36),H36,""),IF(ISNUMBER(K36),K36,""))</f>
      </c>
      <c r="AA36" s="41">
        <f>IFERROR(IF(AND(LEN(TRIM(C36&amp;""))&gt;0,LEN(TRIM(D36&amp;""))&gt;0),"ID:"&amp;SUBSTITUTE(SUBSTITUTE(SUBSTITUTE(SUBSTITUTE(UPPER(LEN(TRIM("C: "&amp;C36))&amp;":"&amp;TRIM("C: "&amp;C36)&amp;"|"&amp;LEN(TRIM("K: "&amp;D36))&amp;":"&amp;TRIM("K: "&amp;D36)),"!","!E"),"*","!A"),"?","!B"),"~","!C"),""),"")</f>
      </c>
      <c r="AB36" s="41" t="n">
        <f>IF(LEN(TRIM(AA36&amp;""))=0,0,COUNTIF($AA$10:$AA$109,AA36))</f>
        <v>0</v>
      </c>
    </row>
    <row r="37" ht="78" customHeight="1">
      <c r="B37" s="38" t="n">
        <v>28</v>
      </c>
      <c r="C37" s="43"/>
      <c r="D37" s="43"/>
      <c r="E37" s="44"/>
      <c r="F37" s="45"/>
      <c r="G37" s="46"/>
      <c r="H37" s="47"/>
      <c r="I37" s="45"/>
      <c r="J37" s="46"/>
      <c r="K37" s="47"/>
      <c r="L37" s="45"/>
      <c r="M37" s="44"/>
      <c r="N37" s="44"/>
      <c r="O37" s="38">
        <f>IF(NOT(ISNUMBER(X37)),"",IF(X37=2,"ROJO",IF(X37=1,"ÁMBAR","VERDE")))</f>
      </c>
      <c r="P37" s="39">
        <f>IFERROR(IF(NOT(COUNTA(C37:N37)&gt;0),"",IF(AB37&gt;1,"Clave repetida en el capítulo: distinguimos las ocurrencias.",IF(OR(OR(IF(LEN(TRIM(G37&amp;""))=0,FALSE,NOT(IF(ISNUMBER(G37),AND(G37&gt;=0,G37=ROUND(G37,6)),FALSE))),IF(LEN(TRIM(J37&amp;""))=0,FALSE,NOT(IF(ISNUMBER(J37),AND(J37&gt;=0,J37=ROUND(J37,6)),FALSE))),IF(LEN(TRIM(H37&amp;""))=0,FALSE,NOT(IF(ISNUMBER(H37),AND(H37=ROUND(H37,4)),FALSE))),IF(LEN(TRIM(K37&amp;""))=0,FALSE,NOT(IF(ISNUMBER(K37),AND(K37=ROUND(K37,4)),FALSE)))),OR(AND(L37="Comparable",LEN(TRIM(F37&amp;""))&gt;0,LEN(TRIM(I37&amp;""))&gt;0,UPPER(SUBSTITUTE(SUBSTITUTE(TRIM(F37&amp;""),"²","2"),"³","3"))&lt;&gt;UPPER(SUBSTITUTE(SUBSTITUTE(TRIM(I37&amp;""),"²","2"),"³","3"))),AND(L37="Alta",OR(LEN(TRIM(F37&amp;""))&gt;0,LEN(TRIM(H37&amp;""))&gt;0,IF(ISNUMBER(G37),G37&lt;&gt;0,FALSE))),AND(OR(L37="Baja",L37="A otra fase"),OR(LEN(TRIM(I37&amp;""))&gt;0,LEN(TRIM(K37&amp;""))&gt;0,IF(ISNUMBER(J37),J37&lt;&gt;0,FALSE)))),AND(LEN(TRIM(L37&amp;""))&gt;0,NOT(OR(L37="Comparable",L37="Alta",OR(L37="Baja",L37="A otra fase")))),AB37&gt;1),"Revisamos unidad, tipo y números. Alta: Q1=0, Ud1/P1 vacíos. Baja o fase: Q2=0, Ud2/P2 vacíos.",IF(W37=0,"Completamos cantidades, precios, unidades compatibles y referencias. Un vacío no es cero.",IF(OR(LEN(TRIM(M37&amp;""))=0,TRIM(M37)="Por confirmar",TRIM(M37)="Pendiente"),"La diferencia se conoce; falta documentar el motivo.",IF(X37&gt;0,"Revisamos FASES: destino, cantidad íntegra, previsión y referencias sin duplicar el ID.",IF(ABS(V37)&gt;0,"Datos completos. Incluimos el ajuste visible de redondeo al explicar la diferencia.","Datos completos para el alcance introducido."))))))),"Hay una entrada con error. Corregimos el dato antes de cerrar la comprobación.")</f>
      </c>
      <c r="Q37" s="41">
        <f>IF(W37=1,ROUND(G37*Y37,2),"")</f>
      </c>
      <c r="R37" s="41">
        <f>IF(W37=1,ROUND(J37*Z37,2),"")</f>
      </c>
      <c r="S37" s="41">
        <f>IF(W37=1,ROUND((J37-G37)*Y37,2),"")</f>
      </c>
      <c r="T37" s="41">
        <f>IF(W37=1,ROUND(J37*(Z37-Y37),2),"")</f>
      </c>
      <c r="U37" s="41">
        <f>IF(W37=1,ROUND(R37-Q37,2),"")</f>
      </c>
      <c r="V37" s="41">
        <f>IF(W37=1,ROUND(U37-S37-T37,2),"")</f>
      </c>
      <c r="W37" s="41" t="n">
        <f>IFERROR(IF(AND(LEN(TRIM(C37&amp;""))&gt;0,LEN(TRIM(D37&amp;""))&gt;0,LEN(TRIM(E37&amp;""))&gt;0,AND(LEN(TRIM(N37&amp;""))&gt;0,TRIM(N37)&lt;&gt;"Pendiente",TRIM(N37)&lt;&gt;"Por confirmar"),IF(ISNUMBER(G37),AND(G37&gt;=0,G37=ROUND(G37,6)),FALSE),IF(ISNUMBER(J37),AND(J37&gt;=0,J37=ROUND(J37,6)),FALSE),IF(L37="Comparable",AND(LEN(TRIM(F37&amp;""))&gt;0,LEN(TRIM(I37&amp;""))&gt;0,UPPER(SUBSTITUTE(SUBSTITUTE(TRIM(F37&amp;""),"²","2"),"³","3"))=UPPER(SUBSTITUTE(SUBSTITUTE(TRIM(I37&amp;""),"²","2"),"³","3"))),IF(L37="Alta",AND(LEN(TRIM(F37&amp;""))=0,LEN(TRIM(I37&amp;""))&gt;0),AND(LEN(TRIM(F37&amp;""))&gt;0,LEN(TRIM(I37&amp;""))=0))),IF(L37="Comparable",AND(IF(ISNUMBER(H37),AND(H37=ROUND(H37,4)),FALSE),IF(ISNUMBER(K37),AND(K37=ROUND(K37,4)),FALSE)),IF(L37="Alta",AND(IF(ISNUMBER(K37),AND(K37=ROUND(K37,4)),FALSE),LEN(TRIM(H37&amp;""))=0,G37=0),IF(OR(L37="Baja",L37="A otra fase"),AND(IF(ISNUMBER(H37),AND(H37=ROUND(H37,4)),FALSE),LEN(TRIM(K37&amp;""))=0,J37=0),FALSE))),NOT(OR(OR(IF(LEN(TRIM(G37&amp;""))=0,FALSE,NOT(IF(ISNUMBER(G37),AND(G37&gt;=0,G37=ROUND(G37,6)),FALSE))),IF(LEN(TRIM(J37&amp;""))=0,FALSE,NOT(IF(ISNUMBER(J37),AND(J37&gt;=0,J37=ROUND(J37,6)),FALSE))),IF(LEN(TRIM(H37&amp;""))=0,FALSE,NOT(IF(ISNUMBER(H37),AND(H37=ROUND(H37,4)),FALSE))),IF(LEN(TRIM(K37&amp;""))=0,FALSE,NOT(IF(ISNUMBER(K37),AND(K37=ROUND(K37,4)),FALSE)))),OR(AND(L37="Comparable",LEN(TRIM(F37&amp;""))&gt;0,LEN(TRIM(I37&amp;""))&gt;0,UPPER(SUBSTITUTE(SUBSTITUTE(TRIM(F37&amp;""),"²","2"),"³","3"))&lt;&gt;UPPER(SUBSTITUTE(SUBSTITUTE(TRIM(I37&amp;""),"²","2"),"³","3"))),AND(L37="Alta",OR(LEN(TRIM(F37&amp;""))&gt;0,LEN(TRIM(H37&amp;""))&gt;0,IF(ISNUMBER(G37),G37&lt;&gt;0,FALSE))),AND(OR(L37="Baja",L37="A otra fase"),OR(LEN(TRIM(I37&amp;""))&gt;0,LEN(TRIM(K37&amp;""))&gt;0,IF(ISNUMBER(J37),J37&lt;&gt;0,FALSE)))),AND(LEN(TRIM(L37&amp;""))&gt;0,NOT(OR(L37="Comparable",L37="Alta",OR(L37="Baja",L37="A otra fase")))),AB37&gt;1))),1,0),0)</f>
        <v>0</v>
      </c>
      <c r="X37" s="41">
        <f>IF(OR(ISERROR(C37),ISERROR(D37),ISERROR(E37),ISERROR(F37),ISERROR(G37),ISERROR(H37),ISERROR(I37),ISERROR(J37),ISERROR(K37),ISERROR(L37),ISERROR(M37),ISERROR(N37)),2,IFERROR(IF(NOT(COUNTA(C37:N37)&gt;0),"",IF(OR(OR(IF(LEN(TRIM(G37&amp;""))=0,FALSE,NOT(IF(ISNUMBER(G37),AND(G37&gt;=0,G37=ROUND(G37,6)),FALSE))),IF(LEN(TRIM(J37&amp;""))=0,FALSE,NOT(IF(ISNUMBER(J37),AND(J37&gt;=0,J37=ROUND(J37,6)),FALSE))),IF(LEN(TRIM(H37&amp;""))=0,FALSE,NOT(IF(ISNUMBER(H37),AND(H37=ROUND(H37,4)),FALSE))),IF(LEN(TRIM(K37&amp;""))=0,FALSE,NOT(IF(ISNUMBER(K37),AND(K37=ROUND(K37,4)),FALSE)))),OR(AND(L37="Comparable",LEN(TRIM(F37&amp;""))&gt;0,LEN(TRIM(I37&amp;""))&gt;0,UPPER(SUBSTITUTE(SUBSTITUTE(TRIM(F37&amp;""),"²","2"),"³","3"))&lt;&gt;UPPER(SUBSTITUTE(SUBSTITUTE(TRIM(I37&amp;""),"²","2"),"³","3"))),AND(L37="Alta",OR(LEN(TRIM(F37&amp;""))&gt;0,LEN(TRIM(H37&amp;""))&gt;0,IF(ISNUMBER(G37),G37&lt;&gt;0,FALSE))),AND(OR(L37="Baja",L37="A otra fase"),OR(LEN(TRIM(I37&amp;""))&gt;0,LEN(TRIM(K37&amp;""))&gt;0,IF(ISNUMBER(J37),J37&lt;&gt;0,FALSE)))),AND(LEN(TRIM(L37&amp;""))&gt;0,NOT(OR(L37="Comparable",L37="Alta",OR(L37="Baja",L37="A otra fase")))),AB37&gt;1),2,IF(AND(W37=1,LEN(TRIM(M37&amp;""))&gt;0,TRIM(M37)&lt;&gt;"Por confirmar",TRIM(M37)&lt;&gt;"Pendiente",IF(L37="A otra fase",AND(COUNTIF('FASES'!$C$10:$C$39,B37)=1,SUMIF('FASES'!$C$10:$C$39,B37,'FASES'!$N$10:$N$39)=0),COUNTIF('FASES'!$C$10:$C$39,B37)=0)),0,1))),2))</f>
      </c>
      <c r="Y37" s="41">
        <f>IF(L37="Alta",IF(ISNUMBER(K37),K37,""),IF(ISNUMBER(H37),H37,""))</f>
      </c>
      <c r="Z37" s="41">
        <f>IF(OR(L37="Baja",L37="A otra fase"),IF(ISNUMBER(H37),H37,""),IF(ISNUMBER(K37),K37,""))</f>
      </c>
      <c r="AA37" s="41">
        <f>IFERROR(IF(AND(LEN(TRIM(C37&amp;""))&gt;0,LEN(TRIM(D37&amp;""))&gt;0),"ID:"&amp;SUBSTITUTE(SUBSTITUTE(SUBSTITUTE(SUBSTITUTE(UPPER(LEN(TRIM("C: "&amp;C37))&amp;":"&amp;TRIM("C: "&amp;C37)&amp;"|"&amp;LEN(TRIM("K: "&amp;D37))&amp;":"&amp;TRIM("K: "&amp;D37)),"!","!E"),"*","!A"),"?","!B"),"~","!C"),""),"")</f>
      </c>
      <c r="AB37" s="41" t="n">
        <f>IF(LEN(TRIM(AA37&amp;""))=0,0,COUNTIF($AA$10:$AA$109,AA37))</f>
        <v>0</v>
      </c>
    </row>
    <row r="38" ht="78" customHeight="1">
      <c r="B38" s="38" t="n">
        <v>29</v>
      </c>
      <c r="C38" s="43"/>
      <c r="D38" s="43"/>
      <c r="E38" s="44"/>
      <c r="F38" s="45"/>
      <c r="G38" s="46"/>
      <c r="H38" s="47"/>
      <c r="I38" s="45"/>
      <c r="J38" s="46"/>
      <c r="K38" s="47"/>
      <c r="L38" s="45"/>
      <c r="M38" s="44"/>
      <c r="N38" s="44"/>
      <c r="O38" s="38">
        <f>IF(NOT(ISNUMBER(X38)),"",IF(X38=2,"ROJO",IF(X38=1,"ÁMBAR","VERDE")))</f>
      </c>
      <c r="P38" s="39">
        <f>IFERROR(IF(NOT(COUNTA(C38:N38)&gt;0),"",IF(AB38&gt;1,"Clave repetida en el capítulo: distinguimos las ocurrencias.",IF(OR(OR(IF(LEN(TRIM(G38&amp;""))=0,FALSE,NOT(IF(ISNUMBER(G38),AND(G38&gt;=0,G38=ROUND(G38,6)),FALSE))),IF(LEN(TRIM(J38&amp;""))=0,FALSE,NOT(IF(ISNUMBER(J38),AND(J38&gt;=0,J38=ROUND(J38,6)),FALSE))),IF(LEN(TRIM(H38&amp;""))=0,FALSE,NOT(IF(ISNUMBER(H38),AND(H38=ROUND(H38,4)),FALSE))),IF(LEN(TRIM(K38&amp;""))=0,FALSE,NOT(IF(ISNUMBER(K38),AND(K38=ROUND(K38,4)),FALSE)))),OR(AND(L38="Comparable",LEN(TRIM(F38&amp;""))&gt;0,LEN(TRIM(I38&amp;""))&gt;0,UPPER(SUBSTITUTE(SUBSTITUTE(TRIM(F38&amp;""),"²","2"),"³","3"))&lt;&gt;UPPER(SUBSTITUTE(SUBSTITUTE(TRIM(I38&amp;""),"²","2"),"³","3"))),AND(L38="Alta",OR(LEN(TRIM(F38&amp;""))&gt;0,LEN(TRIM(H38&amp;""))&gt;0,IF(ISNUMBER(G38),G38&lt;&gt;0,FALSE))),AND(OR(L38="Baja",L38="A otra fase"),OR(LEN(TRIM(I38&amp;""))&gt;0,LEN(TRIM(K38&amp;""))&gt;0,IF(ISNUMBER(J38),J38&lt;&gt;0,FALSE)))),AND(LEN(TRIM(L38&amp;""))&gt;0,NOT(OR(L38="Comparable",L38="Alta",OR(L38="Baja",L38="A otra fase")))),AB38&gt;1),"Revisamos unidad, tipo y números. Alta: Q1=0, Ud1/P1 vacíos. Baja o fase: Q2=0, Ud2/P2 vacíos.",IF(W38=0,"Completamos cantidades, precios, unidades compatibles y referencias. Un vacío no es cero.",IF(OR(LEN(TRIM(M38&amp;""))=0,TRIM(M38)="Por confirmar",TRIM(M38)="Pendiente"),"La diferencia se conoce; falta documentar el motivo.",IF(X38&gt;0,"Revisamos FASES: destino, cantidad íntegra, previsión y referencias sin duplicar el ID.",IF(ABS(V38)&gt;0,"Datos completos. Incluimos el ajuste visible de redondeo al explicar la diferencia.","Datos completos para el alcance introducido."))))))),"Hay una entrada con error. Corregimos el dato antes de cerrar la comprobación.")</f>
      </c>
      <c r="Q38" s="41">
        <f>IF(W38=1,ROUND(G38*Y38,2),"")</f>
      </c>
      <c r="R38" s="41">
        <f>IF(W38=1,ROUND(J38*Z38,2),"")</f>
      </c>
      <c r="S38" s="41">
        <f>IF(W38=1,ROUND((J38-G38)*Y38,2),"")</f>
      </c>
      <c r="T38" s="41">
        <f>IF(W38=1,ROUND(J38*(Z38-Y38),2),"")</f>
      </c>
      <c r="U38" s="41">
        <f>IF(W38=1,ROUND(R38-Q38,2),"")</f>
      </c>
      <c r="V38" s="41">
        <f>IF(W38=1,ROUND(U38-S38-T38,2),"")</f>
      </c>
      <c r="W38" s="41" t="n">
        <f>IFERROR(IF(AND(LEN(TRIM(C38&amp;""))&gt;0,LEN(TRIM(D38&amp;""))&gt;0,LEN(TRIM(E38&amp;""))&gt;0,AND(LEN(TRIM(N38&amp;""))&gt;0,TRIM(N38)&lt;&gt;"Pendiente",TRIM(N38)&lt;&gt;"Por confirmar"),IF(ISNUMBER(G38),AND(G38&gt;=0,G38=ROUND(G38,6)),FALSE),IF(ISNUMBER(J38),AND(J38&gt;=0,J38=ROUND(J38,6)),FALSE),IF(L38="Comparable",AND(LEN(TRIM(F38&amp;""))&gt;0,LEN(TRIM(I38&amp;""))&gt;0,UPPER(SUBSTITUTE(SUBSTITUTE(TRIM(F38&amp;""),"²","2"),"³","3"))=UPPER(SUBSTITUTE(SUBSTITUTE(TRIM(I38&amp;""),"²","2"),"³","3"))),IF(L38="Alta",AND(LEN(TRIM(F38&amp;""))=0,LEN(TRIM(I38&amp;""))&gt;0),AND(LEN(TRIM(F38&amp;""))&gt;0,LEN(TRIM(I38&amp;""))=0))),IF(L38="Comparable",AND(IF(ISNUMBER(H38),AND(H38=ROUND(H38,4)),FALSE),IF(ISNUMBER(K38),AND(K38=ROUND(K38,4)),FALSE)),IF(L38="Alta",AND(IF(ISNUMBER(K38),AND(K38=ROUND(K38,4)),FALSE),LEN(TRIM(H38&amp;""))=0,G38=0),IF(OR(L38="Baja",L38="A otra fase"),AND(IF(ISNUMBER(H38),AND(H38=ROUND(H38,4)),FALSE),LEN(TRIM(K38&amp;""))=0,J38=0),FALSE))),NOT(OR(OR(IF(LEN(TRIM(G38&amp;""))=0,FALSE,NOT(IF(ISNUMBER(G38),AND(G38&gt;=0,G38=ROUND(G38,6)),FALSE))),IF(LEN(TRIM(J38&amp;""))=0,FALSE,NOT(IF(ISNUMBER(J38),AND(J38&gt;=0,J38=ROUND(J38,6)),FALSE))),IF(LEN(TRIM(H38&amp;""))=0,FALSE,NOT(IF(ISNUMBER(H38),AND(H38=ROUND(H38,4)),FALSE))),IF(LEN(TRIM(K38&amp;""))=0,FALSE,NOT(IF(ISNUMBER(K38),AND(K38=ROUND(K38,4)),FALSE)))),OR(AND(L38="Comparable",LEN(TRIM(F38&amp;""))&gt;0,LEN(TRIM(I38&amp;""))&gt;0,UPPER(SUBSTITUTE(SUBSTITUTE(TRIM(F38&amp;""),"²","2"),"³","3"))&lt;&gt;UPPER(SUBSTITUTE(SUBSTITUTE(TRIM(I38&amp;""),"²","2"),"³","3"))),AND(L38="Alta",OR(LEN(TRIM(F38&amp;""))&gt;0,LEN(TRIM(H38&amp;""))&gt;0,IF(ISNUMBER(G38),G38&lt;&gt;0,FALSE))),AND(OR(L38="Baja",L38="A otra fase"),OR(LEN(TRIM(I38&amp;""))&gt;0,LEN(TRIM(K38&amp;""))&gt;0,IF(ISNUMBER(J38),J38&lt;&gt;0,FALSE)))),AND(LEN(TRIM(L38&amp;""))&gt;0,NOT(OR(L38="Comparable",L38="Alta",OR(L38="Baja",L38="A otra fase")))),AB38&gt;1))),1,0),0)</f>
        <v>0</v>
      </c>
      <c r="X38" s="41">
        <f>IF(OR(ISERROR(C38),ISERROR(D38),ISERROR(E38),ISERROR(F38),ISERROR(G38),ISERROR(H38),ISERROR(I38),ISERROR(J38),ISERROR(K38),ISERROR(L38),ISERROR(M38),ISERROR(N38)),2,IFERROR(IF(NOT(COUNTA(C38:N38)&gt;0),"",IF(OR(OR(IF(LEN(TRIM(G38&amp;""))=0,FALSE,NOT(IF(ISNUMBER(G38),AND(G38&gt;=0,G38=ROUND(G38,6)),FALSE))),IF(LEN(TRIM(J38&amp;""))=0,FALSE,NOT(IF(ISNUMBER(J38),AND(J38&gt;=0,J38=ROUND(J38,6)),FALSE))),IF(LEN(TRIM(H38&amp;""))=0,FALSE,NOT(IF(ISNUMBER(H38),AND(H38=ROUND(H38,4)),FALSE))),IF(LEN(TRIM(K38&amp;""))=0,FALSE,NOT(IF(ISNUMBER(K38),AND(K38=ROUND(K38,4)),FALSE)))),OR(AND(L38="Comparable",LEN(TRIM(F38&amp;""))&gt;0,LEN(TRIM(I38&amp;""))&gt;0,UPPER(SUBSTITUTE(SUBSTITUTE(TRIM(F38&amp;""),"²","2"),"³","3"))&lt;&gt;UPPER(SUBSTITUTE(SUBSTITUTE(TRIM(I38&amp;""),"²","2"),"³","3"))),AND(L38="Alta",OR(LEN(TRIM(F38&amp;""))&gt;0,LEN(TRIM(H38&amp;""))&gt;0,IF(ISNUMBER(G38),G38&lt;&gt;0,FALSE))),AND(OR(L38="Baja",L38="A otra fase"),OR(LEN(TRIM(I38&amp;""))&gt;0,LEN(TRIM(K38&amp;""))&gt;0,IF(ISNUMBER(J38),J38&lt;&gt;0,FALSE)))),AND(LEN(TRIM(L38&amp;""))&gt;0,NOT(OR(L38="Comparable",L38="Alta",OR(L38="Baja",L38="A otra fase")))),AB38&gt;1),2,IF(AND(W38=1,LEN(TRIM(M38&amp;""))&gt;0,TRIM(M38)&lt;&gt;"Por confirmar",TRIM(M38)&lt;&gt;"Pendiente",IF(L38="A otra fase",AND(COUNTIF('FASES'!$C$10:$C$39,B38)=1,SUMIF('FASES'!$C$10:$C$39,B38,'FASES'!$N$10:$N$39)=0),COUNTIF('FASES'!$C$10:$C$39,B38)=0)),0,1))),2))</f>
      </c>
      <c r="Y38" s="41">
        <f>IF(L38="Alta",IF(ISNUMBER(K38),K38,""),IF(ISNUMBER(H38),H38,""))</f>
      </c>
      <c r="Z38" s="41">
        <f>IF(OR(L38="Baja",L38="A otra fase"),IF(ISNUMBER(H38),H38,""),IF(ISNUMBER(K38),K38,""))</f>
      </c>
      <c r="AA38" s="41">
        <f>IFERROR(IF(AND(LEN(TRIM(C38&amp;""))&gt;0,LEN(TRIM(D38&amp;""))&gt;0),"ID:"&amp;SUBSTITUTE(SUBSTITUTE(SUBSTITUTE(SUBSTITUTE(UPPER(LEN(TRIM("C: "&amp;C38))&amp;":"&amp;TRIM("C: "&amp;C38)&amp;"|"&amp;LEN(TRIM("K: "&amp;D38))&amp;":"&amp;TRIM("K: "&amp;D38)),"!","!E"),"*","!A"),"?","!B"),"~","!C"),""),"")</f>
      </c>
      <c r="AB38" s="41" t="n">
        <f>IF(LEN(TRIM(AA38&amp;""))=0,0,COUNTIF($AA$10:$AA$109,AA38))</f>
        <v>0</v>
      </c>
    </row>
    <row r="39" ht="78" customHeight="1">
      <c r="B39" s="38" t="n">
        <v>30</v>
      </c>
      <c r="C39" s="43"/>
      <c r="D39" s="43"/>
      <c r="E39" s="44"/>
      <c r="F39" s="45"/>
      <c r="G39" s="46"/>
      <c r="H39" s="47"/>
      <c r="I39" s="45"/>
      <c r="J39" s="46"/>
      <c r="K39" s="47"/>
      <c r="L39" s="45"/>
      <c r="M39" s="44"/>
      <c r="N39" s="44"/>
      <c r="O39" s="38">
        <f>IF(NOT(ISNUMBER(X39)),"",IF(X39=2,"ROJO",IF(X39=1,"ÁMBAR","VERDE")))</f>
      </c>
      <c r="P39" s="39">
        <f>IFERROR(IF(NOT(COUNTA(C39:N39)&gt;0),"",IF(AB39&gt;1,"Clave repetida en el capítulo: distinguimos las ocurrencias.",IF(OR(OR(IF(LEN(TRIM(G39&amp;""))=0,FALSE,NOT(IF(ISNUMBER(G39),AND(G39&gt;=0,G39=ROUND(G39,6)),FALSE))),IF(LEN(TRIM(J39&amp;""))=0,FALSE,NOT(IF(ISNUMBER(J39),AND(J39&gt;=0,J39=ROUND(J39,6)),FALSE))),IF(LEN(TRIM(H39&amp;""))=0,FALSE,NOT(IF(ISNUMBER(H39),AND(H39=ROUND(H39,4)),FALSE))),IF(LEN(TRIM(K39&amp;""))=0,FALSE,NOT(IF(ISNUMBER(K39),AND(K39=ROUND(K39,4)),FALSE)))),OR(AND(L39="Comparable",LEN(TRIM(F39&amp;""))&gt;0,LEN(TRIM(I39&amp;""))&gt;0,UPPER(SUBSTITUTE(SUBSTITUTE(TRIM(F39&amp;""),"²","2"),"³","3"))&lt;&gt;UPPER(SUBSTITUTE(SUBSTITUTE(TRIM(I39&amp;""),"²","2"),"³","3"))),AND(L39="Alta",OR(LEN(TRIM(F39&amp;""))&gt;0,LEN(TRIM(H39&amp;""))&gt;0,IF(ISNUMBER(G39),G39&lt;&gt;0,FALSE))),AND(OR(L39="Baja",L39="A otra fase"),OR(LEN(TRIM(I39&amp;""))&gt;0,LEN(TRIM(K39&amp;""))&gt;0,IF(ISNUMBER(J39),J39&lt;&gt;0,FALSE)))),AND(LEN(TRIM(L39&amp;""))&gt;0,NOT(OR(L39="Comparable",L39="Alta",OR(L39="Baja",L39="A otra fase")))),AB39&gt;1),"Revisamos unidad, tipo y números. Alta: Q1=0, Ud1/P1 vacíos. Baja o fase: Q2=0, Ud2/P2 vacíos.",IF(W39=0,"Completamos cantidades, precios, unidades compatibles y referencias. Un vacío no es cero.",IF(OR(LEN(TRIM(M39&amp;""))=0,TRIM(M39)="Por confirmar",TRIM(M39)="Pendiente"),"La diferencia se conoce; falta documentar el motivo.",IF(X39&gt;0,"Revisamos FASES: destino, cantidad íntegra, previsión y referencias sin duplicar el ID.",IF(ABS(V39)&gt;0,"Datos completos. Incluimos el ajuste visible de redondeo al explicar la diferencia.","Datos completos para el alcance introducido."))))))),"Hay una entrada con error. Corregimos el dato antes de cerrar la comprobación.")</f>
      </c>
      <c r="Q39" s="41">
        <f>IF(W39=1,ROUND(G39*Y39,2),"")</f>
      </c>
      <c r="R39" s="41">
        <f>IF(W39=1,ROUND(J39*Z39,2),"")</f>
      </c>
      <c r="S39" s="41">
        <f>IF(W39=1,ROUND((J39-G39)*Y39,2),"")</f>
      </c>
      <c r="T39" s="41">
        <f>IF(W39=1,ROUND(J39*(Z39-Y39),2),"")</f>
      </c>
      <c r="U39" s="41">
        <f>IF(W39=1,ROUND(R39-Q39,2),"")</f>
      </c>
      <c r="V39" s="41">
        <f>IF(W39=1,ROUND(U39-S39-T39,2),"")</f>
      </c>
      <c r="W39" s="41" t="n">
        <f>IFERROR(IF(AND(LEN(TRIM(C39&amp;""))&gt;0,LEN(TRIM(D39&amp;""))&gt;0,LEN(TRIM(E39&amp;""))&gt;0,AND(LEN(TRIM(N39&amp;""))&gt;0,TRIM(N39)&lt;&gt;"Pendiente",TRIM(N39)&lt;&gt;"Por confirmar"),IF(ISNUMBER(G39),AND(G39&gt;=0,G39=ROUND(G39,6)),FALSE),IF(ISNUMBER(J39),AND(J39&gt;=0,J39=ROUND(J39,6)),FALSE),IF(L39="Comparable",AND(LEN(TRIM(F39&amp;""))&gt;0,LEN(TRIM(I39&amp;""))&gt;0,UPPER(SUBSTITUTE(SUBSTITUTE(TRIM(F39&amp;""),"²","2"),"³","3"))=UPPER(SUBSTITUTE(SUBSTITUTE(TRIM(I39&amp;""),"²","2"),"³","3"))),IF(L39="Alta",AND(LEN(TRIM(F39&amp;""))=0,LEN(TRIM(I39&amp;""))&gt;0),AND(LEN(TRIM(F39&amp;""))&gt;0,LEN(TRIM(I39&amp;""))=0))),IF(L39="Comparable",AND(IF(ISNUMBER(H39),AND(H39=ROUND(H39,4)),FALSE),IF(ISNUMBER(K39),AND(K39=ROUND(K39,4)),FALSE)),IF(L39="Alta",AND(IF(ISNUMBER(K39),AND(K39=ROUND(K39,4)),FALSE),LEN(TRIM(H39&amp;""))=0,G39=0),IF(OR(L39="Baja",L39="A otra fase"),AND(IF(ISNUMBER(H39),AND(H39=ROUND(H39,4)),FALSE),LEN(TRIM(K39&amp;""))=0,J39=0),FALSE))),NOT(OR(OR(IF(LEN(TRIM(G39&amp;""))=0,FALSE,NOT(IF(ISNUMBER(G39),AND(G39&gt;=0,G39=ROUND(G39,6)),FALSE))),IF(LEN(TRIM(J39&amp;""))=0,FALSE,NOT(IF(ISNUMBER(J39),AND(J39&gt;=0,J39=ROUND(J39,6)),FALSE))),IF(LEN(TRIM(H39&amp;""))=0,FALSE,NOT(IF(ISNUMBER(H39),AND(H39=ROUND(H39,4)),FALSE))),IF(LEN(TRIM(K39&amp;""))=0,FALSE,NOT(IF(ISNUMBER(K39),AND(K39=ROUND(K39,4)),FALSE)))),OR(AND(L39="Comparable",LEN(TRIM(F39&amp;""))&gt;0,LEN(TRIM(I39&amp;""))&gt;0,UPPER(SUBSTITUTE(SUBSTITUTE(TRIM(F39&amp;""),"²","2"),"³","3"))&lt;&gt;UPPER(SUBSTITUTE(SUBSTITUTE(TRIM(I39&amp;""),"²","2"),"³","3"))),AND(L39="Alta",OR(LEN(TRIM(F39&amp;""))&gt;0,LEN(TRIM(H39&amp;""))&gt;0,IF(ISNUMBER(G39),G39&lt;&gt;0,FALSE))),AND(OR(L39="Baja",L39="A otra fase"),OR(LEN(TRIM(I39&amp;""))&gt;0,LEN(TRIM(K39&amp;""))&gt;0,IF(ISNUMBER(J39),J39&lt;&gt;0,FALSE)))),AND(LEN(TRIM(L39&amp;""))&gt;0,NOT(OR(L39="Comparable",L39="Alta",OR(L39="Baja",L39="A otra fase")))),AB39&gt;1))),1,0),0)</f>
        <v>0</v>
      </c>
      <c r="X39" s="41">
        <f>IF(OR(ISERROR(C39),ISERROR(D39),ISERROR(E39),ISERROR(F39),ISERROR(G39),ISERROR(H39),ISERROR(I39),ISERROR(J39),ISERROR(K39),ISERROR(L39),ISERROR(M39),ISERROR(N39)),2,IFERROR(IF(NOT(COUNTA(C39:N39)&gt;0),"",IF(OR(OR(IF(LEN(TRIM(G39&amp;""))=0,FALSE,NOT(IF(ISNUMBER(G39),AND(G39&gt;=0,G39=ROUND(G39,6)),FALSE))),IF(LEN(TRIM(J39&amp;""))=0,FALSE,NOT(IF(ISNUMBER(J39),AND(J39&gt;=0,J39=ROUND(J39,6)),FALSE))),IF(LEN(TRIM(H39&amp;""))=0,FALSE,NOT(IF(ISNUMBER(H39),AND(H39=ROUND(H39,4)),FALSE))),IF(LEN(TRIM(K39&amp;""))=0,FALSE,NOT(IF(ISNUMBER(K39),AND(K39=ROUND(K39,4)),FALSE)))),OR(AND(L39="Comparable",LEN(TRIM(F39&amp;""))&gt;0,LEN(TRIM(I39&amp;""))&gt;0,UPPER(SUBSTITUTE(SUBSTITUTE(TRIM(F39&amp;""),"²","2"),"³","3"))&lt;&gt;UPPER(SUBSTITUTE(SUBSTITUTE(TRIM(I39&amp;""),"²","2"),"³","3"))),AND(L39="Alta",OR(LEN(TRIM(F39&amp;""))&gt;0,LEN(TRIM(H39&amp;""))&gt;0,IF(ISNUMBER(G39),G39&lt;&gt;0,FALSE))),AND(OR(L39="Baja",L39="A otra fase"),OR(LEN(TRIM(I39&amp;""))&gt;0,LEN(TRIM(K39&amp;""))&gt;0,IF(ISNUMBER(J39),J39&lt;&gt;0,FALSE)))),AND(LEN(TRIM(L39&amp;""))&gt;0,NOT(OR(L39="Comparable",L39="Alta",OR(L39="Baja",L39="A otra fase")))),AB39&gt;1),2,IF(AND(W39=1,LEN(TRIM(M39&amp;""))&gt;0,TRIM(M39)&lt;&gt;"Por confirmar",TRIM(M39)&lt;&gt;"Pendiente",IF(L39="A otra fase",AND(COUNTIF('FASES'!$C$10:$C$39,B39)=1,SUMIF('FASES'!$C$10:$C$39,B39,'FASES'!$N$10:$N$39)=0),COUNTIF('FASES'!$C$10:$C$39,B39)=0)),0,1))),2))</f>
      </c>
      <c r="Y39" s="41">
        <f>IF(L39="Alta",IF(ISNUMBER(K39),K39,""),IF(ISNUMBER(H39),H39,""))</f>
      </c>
      <c r="Z39" s="41">
        <f>IF(OR(L39="Baja",L39="A otra fase"),IF(ISNUMBER(H39),H39,""),IF(ISNUMBER(K39),K39,""))</f>
      </c>
      <c r="AA39" s="41">
        <f>IFERROR(IF(AND(LEN(TRIM(C39&amp;""))&gt;0,LEN(TRIM(D39&amp;""))&gt;0),"ID:"&amp;SUBSTITUTE(SUBSTITUTE(SUBSTITUTE(SUBSTITUTE(UPPER(LEN(TRIM("C: "&amp;C39))&amp;":"&amp;TRIM("C: "&amp;C39)&amp;"|"&amp;LEN(TRIM("K: "&amp;D39))&amp;":"&amp;TRIM("K: "&amp;D39)),"!","!E"),"*","!A"),"?","!B"),"~","!C"),""),"")</f>
      </c>
      <c r="AB39" s="41" t="n">
        <f>IF(LEN(TRIM(AA39&amp;""))=0,0,COUNTIF($AA$10:$AA$109,AA39))</f>
        <v>0</v>
      </c>
    </row>
    <row r="40" ht="78" customHeight="1">
      <c r="B40" s="38" t="n">
        <v>31</v>
      </c>
      <c r="C40" s="43"/>
      <c r="D40" s="43"/>
      <c r="E40" s="44"/>
      <c r="F40" s="45"/>
      <c r="G40" s="46"/>
      <c r="H40" s="47"/>
      <c r="I40" s="45"/>
      <c r="J40" s="46"/>
      <c r="K40" s="47"/>
      <c r="L40" s="45"/>
      <c r="M40" s="44"/>
      <c r="N40" s="44"/>
      <c r="O40" s="38">
        <f>IF(NOT(ISNUMBER(X40)),"",IF(X40=2,"ROJO",IF(X40=1,"ÁMBAR","VERDE")))</f>
      </c>
      <c r="P40" s="39">
        <f>IFERROR(IF(NOT(COUNTA(C40:N40)&gt;0),"",IF(AB40&gt;1,"Clave repetida en el capítulo: distinguimos las ocurrencias.",IF(OR(OR(IF(LEN(TRIM(G40&amp;""))=0,FALSE,NOT(IF(ISNUMBER(G40),AND(G40&gt;=0,G40=ROUND(G40,6)),FALSE))),IF(LEN(TRIM(J40&amp;""))=0,FALSE,NOT(IF(ISNUMBER(J40),AND(J40&gt;=0,J40=ROUND(J40,6)),FALSE))),IF(LEN(TRIM(H40&amp;""))=0,FALSE,NOT(IF(ISNUMBER(H40),AND(H40=ROUND(H40,4)),FALSE))),IF(LEN(TRIM(K40&amp;""))=0,FALSE,NOT(IF(ISNUMBER(K40),AND(K40=ROUND(K40,4)),FALSE)))),OR(AND(L40="Comparable",LEN(TRIM(F40&amp;""))&gt;0,LEN(TRIM(I40&amp;""))&gt;0,UPPER(SUBSTITUTE(SUBSTITUTE(TRIM(F40&amp;""),"²","2"),"³","3"))&lt;&gt;UPPER(SUBSTITUTE(SUBSTITUTE(TRIM(I40&amp;""),"²","2"),"³","3"))),AND(L40="Alta",OR(LEN(TRIM(F40&amp;""))&gt;0,LEN(TRIM(H40&amp;""))&gt;0,IF(ISNUMBER(G40),G40&lt;&gt;0,FALSE))),AND(OR(L40="Baja",L40="A otra fase"),OR(LEN(TRIM(I40&amp;""))&gt;0,LEN(TRIM(K40&amp;""))&gt;0,IF(ISNUMBER(J40),J40&lt;&gt;0,FALSE)))),AND(LEN(TRIM(L40&amp;""))&gt;0,NOT(OR(L40="Comparable",L40="Alta",OR(L40="Baja",L40="A otra fase")))),AB40&gt;1),"Revisamos unidad, tipo y números. Alta: Q1=0, Ud1/P1 vacíos. Baja o fase: Q2=0, Ud2/P2 vacíos.",IF(W40=0,"Completamos cantidades, precios, unidades compatibles y referencias. Un vacío no es cero.",IF(OR(LEN(TRIM(M40&amp;""))=0,TRIM(M40)="Por confirmar",TRIM(M40)="Pendiente"),"La diferencia se conoce; falta documentar el motivo.",IF(X40&gt;0,"Revisamos FASES: destino, cantidad íntegra, previsión y referencias sin duplicar el ID.",IF(ABS(V40)&gt;0,"Datos completos. Incluimos el ajuste visible de redondeo al explicar la diferencia.","Datos completos para el alcance introducido."))))))),"Hay una entrada con error. Corregimos el dato antes de cerrar la comprobación.")</f>
      </c>
      <c r="Q40" s="41">
        <f>IF(W40=1,ROUND(G40*Y40,2),"")</f>
      </c>
      <c r="R40" s="41">
        <f>IF(W40=1,ROUND(J40*Z40,2),"")</f>
      </c>
      <c r="S40" s="41">
        <f>IF(W40=1,ROUND((J40-G40)*Y40,2),"")</f>
      </c>
      <c r="T40" s="41">
        <f>IF(W40=1,ROUND(J40*(Z40-Y40),2),"")</f>
      </c>
      <c r="U40" s="41">
        <f>IF(W40=1,ROUND(R40-Q40,2),"")</f>
      </c>
      <c r="V40" s="41">
        <f>IF(W40=1,ROUND(U40-S40-T40,2),"")</f>
      </c>
      <c r="W40" s="41" t="n">
        <f>IFERROR(IF(AND(LEN(TRIM(C40&amp;""))&gt;0,LEN(TRIM(D40&amp;""))&gt;0,LEN(TRIM(E40&amp;""))&gt;0,AND(LEN(TRIM(N40&amp;""))&gt;0,TRIM(N40)&lt;&gt;"Pendiente",TRIM(N40)&lt;&gt;"Por confirmar"),IF(ISNUMBER(G40),AND(G40&gt;=0,G40=ROUND(G40,6)),FALSE),IF(ISNUMBER(J40),AND(J40&gt;=0,J40=ROUND(J40,6)),FALSE),IF(L40="Comparable",AND(LEN(TRIM(F40&amp;""))&gt;0,LEN(TRIM(I40&amp;""))&gt;0,UPPER(SUBSTITUTE(SUBSTITUTE(TRIM(F40&amp;""),"²","2"),"³","3"))=UPPER(SUBSTITUTE(SUBSTITUTE(TRIM(I40&amp;""),"²","2"),"³","3"))),IF(L40="Alta",AND(LEN(TRIM(F40&amp;""))=0,LEN(TRIM(I40&amp;""))&gt;0),AND(LEN(TRIM(F40&amp;""))&gt;0,LEN(TRIM(I40&amp;""))=0))),IF(L40="Comparable",AND(IF(ISNUMBER(H40),AND(H40=ROUND(H40,4)),FALSE),IF(ISNUMBER(K40),AND(K40=ROUND(K40,4)),FALSE)),IF(L40="Alta",AND(IF(ISNUMBER(K40),AND(K40=ROUND(K40,4)),FALSE),LEN(TRIM(H40&amp;""))=0,G40=0),IF(OR(L40="Baja",L40="A otra fase"),AND(IF(ISNUMBER(H40),AND(H40=ROUND(H40,4)),FALSE),LEN(TRIM(K40&amp;""))=0,J40=0),FALSE))),NOT(OR(OR(IF(LEN(TRIM(G40&amp;""))=0,FALSE,NOT(IF(ISNUMBER(G40),AND(G40&gt;=0,G40=ROUND(G40,6)),FALSE))),IF(LEN(TRIM(J40&amp;""))=0,FALSE,NOT(IF(ISNUMBER(J40),AND(J40&gt;=0,J40=ROUND(J40,6)),FALSE))),IF(LEN(TRIM(H40&amp;""))=0,FALSE,NOT(IF(ISNUMBER(H40),AND(H40=ROUND(H40,4)),FALSE))),IF(LEN(TRIM(K40&amp;""))=0,FALSE,NOT(IF(ISNUMBER(K40),AND(K40=ROUND(K40,4)),FALSE)))),OR(AND(L40="Comparable",LEN(TRIM(F40&amp;""))&gt;0,LEN(TRIM(I40&amp;""))&gt;0,UPPER(SUBSTITUTE(SUBSTITUTE(TRIM(F40&amp;""),"²","2"),"³","3"))&lt;&gt;UPPER(SUBSTITUTE(SUBSTITUTE(TRIM(I40&amp;""),"²","2"),"³","3"))),AND(L40="Alta",OR(LEN(TRIM(F40&amp;""))&gt;0,LEN(TRIM(H40&amp;""))&gt;0,IF(ISNUMBER(G40),G40&lt;&gt;0,FALSE))),AND(OR(L40="Baja",L40="A otra fase"),OR(LEN(TRIM(I40&amp;""))&gt;0,LEN(TRIM(K40&amp;""))&gt;0,IF(ISNUMBER(J40),J40&lt;&gt;0,FALSE)))),AND(LEN(TRIM(L40&amp;""))&gt;0,NOT(OR(L40="Comparable",L40="Alta",OR(L40="Baja",L40="A otra fase")))),AB40&gt;1))),1,0),0)</f>
        <v>0</v>
      </c>
      <c r="X40" s="41">
        <f>IF(OR(ISERROR(C40),ISERROR(D40),ISERROR(E40),ISERROR(F40),ISERROR(G40),ISERROR(H40),ISERROR(I40),ISERROR(J40),ISERROR(K40),ISERROR(L40),ISERROR(M40),ISERROR(N40)),2,IFERROR(IF(NOT(COUNTA(C40:N40)&gt;0),"",IF(OR(OR(IF(LEN(TRIM(G40&amp;""))=0,FALSE,NOT(IF(ISNUMBER(G40),AND(G40&gt;=0,G40=ROUND(G40,6)),FALSE))),IF(LEN(TRIM(J40&amp;""))=0,FALSE,NOT(IF(ISNUMBER(J40),AND(J40&gt;=0,J40=ROUND(J40,6)),FALSE))),IF(LEN(TRIM(H40&amp;""))=0,FALSE,NOT(IF(ISNUMBER(H40),AND(H40=ROUND(H40,4)),FALSE))),IF(LEN(TRIM(K40&amp;""))=0,FALSE,NOT(IF(ISNUMBER(K40),AND(K40=ROUND(K40,4)),FALSE)))),OR(AND(L40="Comparable",LEN(TRIM(F40&amp;""))&gt;0,LEN(TRIM(I40&amp;""))&gt;0,UPPER(SUBSTITUTE(SUBSTITUTE(TRIM(F40&amp;""),"²","2"),"³","3"))&lt;&gt;UPPER(SUBSTITUTE(SUBSTITUTE(TRIM(I40&amp;""),"²","2"),"³","3"))),AND(L40="Alta",OR(LEN(TRIM(F40&amp;""))&gt;0,LEN(TRIM(H40&amp;""))&gt;0,IF(ISNUMBER(G40),G40&lt;&gt;0,FALSE))),AND(OR(L40="Baja",L40="A otra fase"),OR(LEN(TRIM(I40&amp;""))&gt;0,LEN(TRIM(K40&amp;""))&gt;0,IF(ISNUMBER(J40),J40&lt;&gt;0,FALSE)))),AND(LEN(TRIM(L40&amp;""))&gt;0,NOT(OR(L40="Comparable",L40="Alta",OR(L40="Baja",L40="A otra fase")))),AB40&gt;1),2,IF(AND(W40=1,LEN(TRIM(M40&amp;""))&gt;0,TRIM(M40)&lt;&gt;"Por confirmar",TRIM(M40)&lt;&gt;"Pendiente",IF(L40="A otra fase",AND(COUNTIF('FASES'!$C$10:$C$39,B40)=1,SUMIF('FASES'!$C$10:$C$39,B40,'FASES'!$N$10:$N$39)=0),COUNTIF('FASES'!$C$10:$C$39,B40)=0)),0,1))),2))</f>
      </c>
      <c r="Y40" s="41">
        <f>IF(L40="Alta",IF(ISNUMBER(K40),K40,""),IF(ISNUMBER(H40),H40,""))</f>
      </c>
      <c r="Z40" s="41">
        <f>IF(OR(L40="Baja",L40="A otra fase"),IF(ISNUMBER(H40),H40,""),IF(ISNUMBER(K40),K40,""))</f>
      </c>
      <c r="AA40" s="41">
        <f>IFERROR(IF(AND(LEN(TRIM(C40&amp;""))&gt;0,LEN(TRIM(D40&amp;""))&gt;0),"ID:"&amp;SUBSTITUTE(SUBSTITUTE(SUBSTITUTE(SUBSTITUTE(UPPER(LEN(TRIM("C: "&amp;C40))&amp;":"&amp;TRIM("C: "&amp;C40)&amp;"|"&amp;LEN(TRIM("K: "&amp;D40))&amp;":"&amp;TRIM("K: "&amp;D40)),"!","!E"),"*","!A"),"?","!B"),"~","!C"),""),"")</f>
      </c>
      <c r="AB40" s="41" t="n">
        <f>IF(LEN(TRIM(AA40&amp;""))=0,0,COUNTIF($AA$10:$AA$109,AA40))</f>
        <v>0</v>
      </c>
    </row>
    <row r="41" ht="78" customHeight="1">
      <c r="B41" s="38" t="n">
        <v>32</v>
      </c>
      <c r="C41" s="43"/>
      <c r="D41" s="43"/>
      <c r="E41" s="44"/>
      <c r="F41" s="45"/>
      <c r="G41" s="46"/>
      <c r="H41" s="47"/>
      <c r="I41" s="45"/>
      <c r="J41" s="46"/>
      <c r="K41" s="47"/>
      <c r="L41" s="45"/>
      <c r="M41" s="44"/>
      <c r="N41" s="44"/>
      <c r="O41" s="38">
        <f>IF(NOT(ISNUMBER(X41)),"",IF(X41=2,"ROJO",IF(X41=1,"ÁMBAR","VERDE")))</f>
      </c>
      <c r="P41" s="39">
        <f>IFERROR(IF(NOT(COUNTA(C41:N41)&gt;0),"",IF(AB41&gt;1,"Clave repetida en el capítulo: distinguimos las ocurrencias.",IF(OR(OR(IF(LEN(TRIM(G41&amp;""))=0,FALSE,NOT(IF(ISNUMBER(G41),AND(G41&gt;=0,G41=ROUND(G41,6)),FALSE))),IF(LEN(TRIM(J41&amp;""))=0,FALSE,NOT(IF(ISNUMBER(J41),AND(J41&gt;=0,J41=ROUND(J41,6)),FALSE))),IF(LEN(TRIM(H41&amp;""))=0,FALSE,NOT(IF(ISNUMBER(H41),AND(H41=ROUND(H41,4)),FALSE))),IF(LEN(TRIM(K41&amp;""))=0,FALSE,NOT(IF(ISNUMBER(K41),AND(K41=ROUND(K41,4)),FALSE)))),OR(AND(L41="Comparable",LEN(TRIM(F41&amp;""))&gt;0,LEN(TRIM(I41&amp;""))&gt;0,UPPER(SUBSTITUTE(SUBSTITUTE(TRIM(F41&amp;""),"²","2"),"³","3"))&lt;&gt;UPPER(SUBSTITUTE(SUBSTITUTE(TRIM(I41&amp;""),"²","2"),"³","3"))),AND(L41="Alta",OR(LEN(TRIM(F41&amp;""))&gt;0,LEN(TRIM(H41&amp;""))&gt;0,IF(ISNUMBER(G41),G41&lt;&gt;0,FALSE))),AND(OR(L41="Baja",L41="A otra fase"),OR(LEN(TRIM(I41&amp;""))&gt;0,LEN(TRIM(K41&amp;""))&gt;0,IF(ISNUMBER(J41),J41&lt;&gt;0,FALSE)))),AND(LEN(TRIM(L41&amp;""))&gt;0,NOT(OR(L41="Comparable",L41="Alta",OR(L41="Baja",L41="A otra fase")))),AB41&gt;1),"Revisamos unidad, tipo y números. Alta: Q1=0, Ud1/P1 vacíos. Baja o fase: Q2=0, Ud2/P2 vacíos.",IF(W41=0,"Completamos cantidades, precios, unidades compatibles y referencias. Un vacío no es cero.",IF(OR(LEN(TRIM(M41&amp;""))=0,TRIM(M41)="Por confirmar",TRIM(M41)="Pendiente"),"La diferencia se conoce; falta documentar el motivo.",IF(X41&gt;0,"Revisamos FASES: destino, cantidad íntegra, previsión y referencias sin duplicar el ID.",IF(ABS(V41)&gt;0,"Datos completos. Incluimos el ajuste visible de redondeo al explicar la diferencia.","Datos completos para el alcance introducido."))))))),"Hay una entrada con error. Corregimos el dato antes de cerrar la comprobación.")</f>
      </c>
      <c r="Q41" s="41">
        <f>IF(W41=1,ROUND(G41*Y41,2),"")</f>
      </c>
      <c r="R41" s="41">
        <f>IF(W41=1,ROUND(J41*Z41,2),"")</f>
      </c>
      <c r="S41" s="41">
        <f>IF(W41=1,ROUND((J41-G41)*Y41,2),"")</f>
      </c>
      <c r="T41" s="41">
        <f>IF(W41=1,ROUND(J41*(Z41-Y41),2),"")</f>
      </c>
      <c r="U41" s="41">
        <f>IF(W41=1,ROUND(R41-Q41,2),"")</f>
      </c>
      <c r="V41" s="41">
        <f>IF(W41=1,ROUND(U41-S41-T41,2),"")</f>
      </c>
      <c r="W41" s="41" t="n">
        <f>IFERROR(IF(AND(LEN(TRIM(C41&amp;""))&gt;0,LEN(TRIM(D41&amp;""))&gt;0,LEN(TRIM(E41&amp;""))&gt;0,AND(LEN(TRIM(N41&amp;""))&gt;0,TRIM(N41)&lt;&gt;"Pendiente",TRIM(N41)&lt;&gt;"Por confirmar"),IF(ISNUMBER(G41),AND(G41&gt;=0,G41=ROUND(G41,6)),FALSE),IF(ISNUMBER(J41),AND(J41&gt;=0,J41=ROUND(J41,6)),FALSE),IF(L41="Comparable",AND(LEN(TRIM(F41&amp;""))&gt;0,LEN(TRIM(I41&amp;""))&gt;0,UPPER(SUBSTITUTE(SUBSTITUTE(TRIM(F41&amp;""),"²","2"),"³","3"))=UPPER(SUBSTITUTE(SUBSTITUTE(TRIM(I41&amp;""),"²","2"),"³","3"))),IF(L41="Alta",AND(LEN(TRIM(F41&amp;""))=0,LEN(TRIM(I41&amp;""))&gt;0),AND(LEN(TRIM(F41&amp;""))&gt;0,LEN(TRIM(I41&amp;""))=0))),IF(L41="Comparable",AND(IF(ISNUMBER(H41),AND(H41=ROUND(H41,4)),FALSE),IF(ISNUMBER(K41),AND(K41=ROUND(K41,4)),FALSE)),IF(L41="Alta",AND(IF(ISNUMBER(K41),AND(K41=ROUND(K41,4)),FALSE),LEN(TRIM(H41&amp;""))=0,G41=0),IF(OR(L41="Baja",L41="A otra fase"),AND(IF(ISNUMBER(H41),AND(H41=ROUND(H41,4)),FALSE),LEN(TRIM(K41&amp;""))=0,J41=0),FALSE))),NOT(OR(OR(IF(LEN(TRIM(G41&amp;""))=0,FALSE,NOT(IF(ISNUMBER(G41),AND(G41&gt;=0,G41=ROUND(G41,6)),FALSE))),IF(LEN(TRIM(J41&amp;""))=0,FALSE,NOT(IF(ISNUMBER(J41),AND(J41&gt;=0,J41=ROUND(J41,6)),FALSE))),IF(LEN(TRIM(H41&amp;""))=0,FALSE,NOT(IF(ISNUMBER(H41),AND(H41=ROUND(H41,4)),FALSE))),IF(LEN(TRIM(K41&amp;""))=0,FALSE,NOT(IF(ISNUMBER(K41),AND(K41=ROUND(K41,4)),FALSE)))),OR(AND(L41="Comparable",LEN(TRIM(F41&amp;""))&gt;0,LEN(TRIM(I41&amp;""))&gt;0,UPPER(SUBSTITUTE(SUBSTITUTE(TRIM(F41&amp;""),"²","2"),"³","3"))&lt;&gt;UPPER(SUBSTITUTE(SUBSTITUTE(TRIM(I41&amp;""),"²","2"),"³","3"))),AND(L41="Alta",OR(LEN(TRIM(F41&amp;""))&gt;0,LEN(TRIM(H41&amp;""))&gt;0,IF(ISNUMBER(G41),G41&lt;&gt;0,FALSE))),AND(OR(L41="Baja",L41="A otra fase"),OR(LEN(TRIM(I41&amp;""))&gt;0,LEN(TRIM(K41&amp;""))&gt;0,IF(ISNUMBER(J41),J41&lt;&gt;0,FALSE)))),AND(LEN(TRIM(L41&amp;""))&gt;0,NOT(OR(L41="Comparable",L41="Alta",OR(L41="Baja",L41="A otra fase")))),AB41&gt;1))),1,0),0)</f>
        <v>0</v>
      </c>
      <c r="X41" s="41">
        <f>IF(OR(ISERROR(C41),ISERROR(D41),ISERROR(E41),ISERROR(F41),ISERROR(G41),ISERROR(H41),ISERROR(I41),ISERROR(J41),ISERROR(K41),ISERROR(L41),ISERROR(M41),ISERROR(N41)),2,IFERROR(IF(NOT(COUNTA(C41:N41)&gt;0),"",IF(OR(OR(IF(LEN(TRIM(G41&amp;""))=0,FALSE,NOT(IF(ISNUMBER(G41),AND(G41&gt;=0,G41=ROUND(G41,6)),FALSE))),IF(LEN(TRIM(J41&amp;""))=0,FALSE,NOT(IF(ISNUMBER(J41),AND(J41&gt;=0,J41=ROUND(J41,6)),FALSE))),IF(LEN(TRIM(H41&amp;""))=0,FALSE,NOT(IF(ISNUMBER(H41),AND(H41=ROUND(H41,4)),FALSE))),IF(LEN(TRIM(K41&amp;""))=0,FALSE,NOT(IF(ISNUMBER(K41),AND(K41=ROUND(K41,4)),FALSE)))),OR(AND(L41="Comparable",LEN(TRIM(F41&amp;""))&gt;0,LEN(TRIM(I41&amp;""))&gt;0,UPPER(SUBSTITUTE(SUBSTITUTE(TRIM(F41&amp;""),"²","2"),"³","3"))&lt;&gt;UPPER(SUBSTITUTE(SUBSTITUTE(TRIM(I41&amp;""),"²","2"),"³","3"))),AND(L41="Alta",OR(LEN(TRIM(F41&amp;""))&gt;0,LEN(TRIM(H41&amp;""))&gt;0,IF(ISNUMBER(G41),G41&lt;&gt;0,FALSE))),AND(OR(L41="Baja",L41="A otra fase"),OR(LEN(TRIM(I41&amp;""))&gt;0,LEN(TRIM(K41&amp;""))&gt;0,IF(ISNUMBER(J41),J41&lt;&gt;0,FALSE)))),AND(LEN(TRIM(L41&amp;""))&gt;0,NOT(OR(L41="Comparable",L41="Alta",OR(L41="Baja",L41="A otra fase")))),AB41&gt;1),2,IF(AND(W41=1,LEN(TRIM(M41&amp;""))&gt;0,TRIM(M41)&lt;&gt;"Por confirmar",TRIM(M41)&lt;&gt;"Pendiente",IF(L41="A otra fase",AND(COUNTIF('FASES'!$C$10:$C$39,B41)=1,SUMIF('FASES'!$C$10:$C$39,B41,'FASES'!$N$10:$N$39)=0),COUNTIF('FASES'!$C$10:$C$39,B41)=0)),0,1))),2))</f>
      </c>
      <c r="Y41" s="41">
        <f>IF(L41="Alta",IF(ISNUMBER(K41),K41,""),IF(ISNUMBER(H41),H41,""))</f>
      </c>
      <c r="Z41" s="41">
        <f>IF(OR(L41="Baja",L41="A otra fase"),IF(ISNUMBER(H41),H41,""),IF(ISNUMBER(K41),K41,""))</f>
      </c>
      <c r="AA41" s="41">
        <f>IFERROR(IF(AND(LEN(TRIM(C41&amp;""))&gt;0,LEN(TRIM(D41&amp;""))&gt;0),"ID:"&amp;SUBSTITUTE(SUBSTITUTE(SUBSTITUTE(SUBSTITUTE(UPPER(LEN(TRIM("C: "&amp;C41))&amp;":"&amp;TRIM("C: "&amp;C41)&amp;"|"&amp;LEN(TRIM("K: "&amp;D41))&amp;":"&amp;TRIM("K: "&amp;D41)),"!","!E"),"*","!A"),"?","!B"),"~","!C"),""),"")</f>
      </c>
      <c r="AB41" s="41" t="n">
        <f>IF(LEN(TRIM(AA41&amp;""))=0,0,COUNTIF($AA$10:$AA$109,AA41))</f>
        <v>0</v>
      </c>
    </row>
    <row r="42" ht="78" customHeight="1">
      <c r="B42" s="38" t="n">
        <v>33</v>
      </c>
      <c r="C42" s="43"/>
      <c r="D42" s="43"/>
      <c r="E42" s="44"/>
      <c r="F42" s="45"/>
      <c r="G42" s="46"/>
      <c r="H42" s="47"/>
      <c r="I42" s="45"/>
      <c r="J42" s="46"/>
      <c r="K42" s="47"/>
      <c r="L42" s="45"/>
      <c r="M42" s="44"/>
      <c r="N42" s="44"/>
      <c r="O42" s="38">
        <f>IF(NOT(ISNUMBER(X42)),"",IF(X42=2,"ROJO",IF(X42=1,"ÁMBAR","VERDE")))</f>
      </c>
      <c r="P42" s="39">
        <f>IFERROR(IF(NOT(COUNTA(C42:N42)&gt;0),"",IF(AB42&gt;1,"Clave repetida en el capítulo: distinguimos las ocurrencias.",IF(OR(OR(IF(LEN(TRIM(G42&amp;""))=0,FALSE,NOT(IF(ISNUMBER(G42),AND(G42&gt;=0,G42=ROUND(G42,6)),FALSE))),IF(LEN(TRIM(J42&amp;""))=0,FALSE,NOT(IF(ISNUMBER(J42),AND(J42&gt;=0,J42=ROUND(J42,6)),FALSE))),IF(LEN(TRIM(H42&amp;""))=0,FALSE,NOT(IF(ISNUMBER(H42),AND(H42=ROUND(H42,4)),FALSE))),IF(LEN(TRIM(K42&amp;""))=0,FALSE,NOT(IF(ISNUMBER(K42),AND(K42=ROUND(K42,4)),FALSE)))),OR(AND(L42="Comparable",LEN(TRIM(F42&amp;""))&gt;0,LEN(TRIM(I42&amp;""))&gt;0,UPPER(SUBSTITUTE(SUBSTITUTE(TRIM(F42&amp;""),"²","2"),"³","3"))&lt;&gt;UPPER(SUBSTITUTE(SUBSTITUTE(TRIM(I42&amp;""),"²","2"),"³","3"))),AND(L42="Alta",OR(LEN(TRIM(F42&amp;""))&gt;0,LEN(TRIM(H42&amp;""))&gt;0,IF(ISNUMBER(G42),G42&lt;&gt;0,FALSE))),AND(OR(L42="Baja",L42="A otra fase"),OR(LEN(TRIM(I42&amp;""))&gt;0,LEN(TRIM(K42&amp;""))&gt;0,IF(ISNUMBER(J42),J42&lt;&gt;0,FALSE)))),AND(LEN(TRIM(L42&amp;""))&gt;0,NOT(OR(L42="Comparable",L42="Alta",OR(L42="Baja",L42="A otra fase")))),AB42&gt;1),"Revisamos unidad, tipo y números. Alta: Q1=0, Ud1/P1 vacíos. Baja o fase: Q2=0, Ud2/P2 vacíos.",IF(W42=0,"Completamos cantidades, precios, unidades compatibles y referencias. Un vacío no es cero.",IF(OR(LEN(TRIM(M42&amp;""))=0,TRIM(M42)="Por confirmar",TRIM(M42)="Pendiente"),"La diferencia se conoce; falta documentar el motivo.",IF(X42&gt;0,"Revisamos FASES: destino, cantidad íntegra, previsión y referencias sin duplicar el ID.",IF(ABS(V42)&gt;0,"Datos completos. Incluimos el ajuste visible de redondeo al explicar la diferencia.","Datos completos para el alcance introducido."))))))),"Hay una entrada con error. Corregimos el dato antes de cerrar la comprobación.")</f>
      </c>
      <c r="Q42" s="41">
        <f>IF(W42=1,ROUND(G42*Y42,2),"")</f>
      </c>
      <c r="R42" s="41">
        <f>IF(W42=1,ROUND(J42*Z42,2),"")</f>
      </c>
      <c r="S42" s="41">
        <f>IF(W42=1,ROUND((J42-G42)*Y42,2),"")</f>
      </c>
      <c r="T42" s="41">
        <f>IF(W42=1,ROUND(J42*(Z42-Y42),2),"")</f>
      </c>
      <c r="U42" s="41">
        <f>IF(W42=1,ROUND(R42-Q42,2),"")</f>
      </c>
      <c r="V42" s="41">
        <f>IF(W42=1,ROUND(U42-S42-T42,2),"")</f>
      </c>
      <c r="W42" s="41" t="n">
        <f>IFERROR(IF(AND(LEN(TRIM(C42&amp;""))&gt;0,LEN(TRIM(D42&amp;""))&gt;0,LEN(TRIM(E42&amp;""))&gt;0,AND(LEN(TRIM(N42&amp;""))&gt;0,TRIM(N42)&lt;&gt;"Pendiente",TRIM(N42)&lt;&gt;"Por confirmar"),IF(ISNUMBER(G42),AND(G42&gt;=0,G42=ROUND(G42,6)),FALSE),IF(ISNUMBER(J42),AND(J42&gt;=0,J42=ROUND(J42,6)),FALSE),IF(L42="Comparable",AND(LEN(TRIM(F42&amp;""))&gt;0,LEN(TRIM(I42&amp;""))&gt;0,UPPER(SUBSTITUTE(SUBSTITUTE(TRIM(F42&amp;""),"²","2"),"³","3"))=UPPER(SUBSTITUTE(SUBSTITUTE(TRIM(I42&amp;""),"²","2"),"³","3"))),IF(L42="Alta",AND(LEN(TRIM(F42&amp;""))=0,LEN(TRIM(I42&amp;""))&gt;0),AND(LEN(TRIM(F42&amp;""))&gt;0,LEN(TRIM(I42&amp;""))=0))),IF(L42="Comparable",AND(IF(ISNUMBER(H42),AND(H42=ROUND(H42,4)),FALSE),IF(ISNUMBER(K42),AND(K42=ROUND(K42,4)),FALSE)),IF(L42="Alta",AND(IF(ISNUMBER(K42),AND(K42=ROUND(K42,4)),FALSE),LEN(TRIM(H42&amp;""))=0,G42=0),IF(OR(L42="Baja",L42="A otra fase"),AND(IF(ISNUMBER(H42),AND(H42=ROUND(H42,4)),FALSE),LEN(TRIM(K42&amp;""))=0,J42=0),FALSE))),NOT(OR(OR(IF(LEN(TRIM(G42&amp;""))=0,FALSE,NOT(IF(ISNUMBER(G42),AND(G42&gt;=0,G42=ROUND(G42,6)),FALSE))),IF(LEN(TRIM(J42&amp;""))=0,FALSE,NOT(IF(ISNUMBER(J42),AND(J42&gt;=0,J42=ROUND(J42,6)),FALSE))),IF(LEN(TRIM(H42&amp;""))=0,FALSE,NOT(IF(ISNUMBER(H42),AND(H42=ROUND(H42,4)),FALSE))),IF(LEN(TRIM(K42&amp;""))=0,FALSE,NOT(IF(ISNUMBER(K42),AND(K42=ROUND(K42,4)),FALSE)))),OR(AND(L42="Comparable",LEN(TRIM(F42&amp;""))&gt;0,LEN(TRIM(I42&amp;""))&gt;0,UPPER(SUBSTITUTE(SUBSTITUTE(TRIM(F42&amp;""),"²","2"),"³","3"))&lt;&gt;UPPER(SUBSTITUTE(SUBSTITUTE(TRIM(I42&amp;""),"²","2"),"³","3"))),AND(L42="Alta",OR(LEN(TRIM(F42&amp;""))&gt;0,LEN(TRIM(H42&amp;""))&gt;0,IF(ISNUMBER(G42),G42&lt;&gt;0,FALSE))),AND(OR(L42="Baja",L42="A otra fase"),OR(LEN(TRIM(I42&amp;""))&gt;0,LEN(TRIM(K42&amp;""))&gt;0,IF(ISNUMBER(J42),J42&lt;&gt;0,FALSE)))),AND(LEN(TRIM(L42&amp;""))&gt;0,NOT(OR(L42="Comparable",L42="Alta",OR(L42="Baja",L42="A otra fase")))),AB42&gt;1))),1,0),0)</f>
        <v>0</v>
      </c>
      <c r="X42" s="41">
        <f>IF(OR(ISERROR(C42),ISERROR(D42),ISERROR(E42),ISERROR(F42),ISERROR(G42),ISERROR(H42),ISERROR(I42),ISERROR(J42),ISERROR(K42),ISERROR(L42),ISERROR(M42),ISERROR(N42)),2,IFERROR(IF(NOT(COUNTA(C42:N42)&gt;0),"",IF(OR(OR(IF(LEN(TRIM(G42&amp;""))=0,FALSE,NOT(IF(ISNUMBER(G42),AND(G42&gt;=0,G42=ROUND(G42,6)),FALSE))),IF(LEN(TRIM(J42&amp;""))=0,FALSE,NOT(IF(ISNUMBER(J42),AND(J42&gt;=0,J42=ROUND(J42,6)),FALSE))),IF(LEN(TRIM(H42&amp;""))=0,FALSE,NOT(IF(ISNUMBER(H42),AND(H42=ROUND(H42,4)),FALSE))),IF(LEN(TRIM(K42&amp;""))=0,FALSE,NOT(IF(ISNUMBER(K42),AND(K42=ROUND(K42,4)),FALSE)))),OR(AND(L42="Comparable",LEN(TRIM(F42&amp;""))&gt;0,LEN(TRIM(I42&amp;""))&gt;0,UPPER(SUBSTITUTE(SUBSTITUTE(TRIM(F42&amp;""),"²","2"),"³","3"))&lt;&gt;UPPER(SUBSTITUTE(SUBSTITUTE(TRIM(I42&amp;""),"²","2"),"³","3"))),AND(L42="Alta",OR(LEN(TRIM(F42&amp;""))&gt;0,LEN(TRIM(H42&amp;""))&gt;0,IF(ISNUMBER(G42),G42&lt;&gt;0,FALSE))),AND(OR(L42="Baja",L42="A otra fase"),OR(LEN(TRIM(I42&amp;""))&gt;0,LEN(TRIM(K42&amp;""))&gt;0,IF(ISNUMBER(J42),J42&lt;&gt;0,FALSE)))),AND(LEN(TRIM(L42&amp;""))&gt;0,NOT(OR(L42="Comparable",L42="Alta",OR(L42="Baja",L42="A otra fase")))),AB42&gt;1),2,IF(AND(W42=1,LEN(TRIM(M42&amp;""))&gt;0,TRIM(M42)&lt;&gt;"Por confirmar",TRIM(M42)&lt;&gt;"Pendiente",IF(L42="A otra fase",AND(COUNTIF('FASES'!$C$10:$C$39,B42)=1,SUMIF('FASES'!$C$10:$C$39,B42,'FASES'!$N$10:$N$39)=0),COUNTIF('FASES'!$C$10:$C$39,B42)=0)),0,1))),2))</f>
      </c>
      <c r="Y42" s="41">
        <f>IF(L42="Alta",IF(ISNUMBER(K42),K42,""),IF(ISNUMBER(H42),H42,""))</f>
      </c>
      <c r="Z42" s="41">
        <f>IF(OR(L42="Baja",L42="A otra fase"),IF(ISNUMBER(H42),H42,""),IF(ISNUMBER(K42),K42,""))</f>
      </c>
      <c r="AA42" s="41">
        <f>IFERROR(IF(AND(LEN(TRIM(C42&amp;""))&gt;0,LEN(TRIM(D42&amp;""))&gt;0),"ID:"&amp;SUBSTITUTE(SUBSTITUTE(SUBSTITUTE(SUBSTITUTE(UPPER(LEN(TRIM("C: "&amp;C42))&amp;":"&amp;TRIM("C: "&amp;C42)&amp;"|"&amp;LEN(TRIM("K: "&amp;D42))&amp;":"&amp;TRIM("K: "&amp;D42)),"!","!E"),"*","!A"),"?","!B"),"~","!C"),""),"")</f>
      </c>
      <c r="AB42" s="41" t="n">
        <f>IF(LEN(TRIM(AA42&amp;""))=0,0,COUNTIF($AA$10:$AA$109,AA42))</f>
        <v>0</v>
      </c>
    </row>
    <row r="43" ht="78" customHeight="1">
      <c r="B43" s="38" t="n">
        <v>34</v>
      </c>
      <c r="C43" s="43"/>
      <c r="D43" s="43"/>
      <c r="E43" s="44"/>
      <c r="F43" s="45"/>
      <c r="G43" s="46"/>
      <c r="H43" s="47"/>
      <c r="I43" s="45"/>
      <c r="J43" s="46"/>
      <c r="K43" s="47"/>
      <c r="L43" s="45"/>
      <c r="M43" s="44"/>
      <c r="N43" s="44"/>
      <c r="O43" s="38">
        <f>IF(NOT(ISNUMBER(X43)),"",IF(X43=2,"ROJO",IF(X43=1,"ÁMBAR","VERDE")))</f>
      </c>
      <c r="P43" s="39">
        <f>IFERROR(IF(NOT(COUNTA(C43:N43)&gt;0),"",IF(AB43&gt;1,"Clave repetida en el capítulo: distinguimos las ocurrencias.",IF(OR(OR(IF(LEN(TRIM(G43&amp;""))=0,FALSE,NOT(IF(ISNUMBER(G43),AND(G43&gt;=0,G43=ROUND(G43,6)),FALSE))),IF(LEN(TRIM(J43&amp;""))=0,FALSE,NOT(IF(ISNUMBER(J43),AND(J43&gt;=0,J43=ROUND(J43,6)),FALSE))),IF(LEN(TRIM(H43&amp;""))=0,FALSE,NOT(IF(ISNUMBER(H43),AND(H43=ROUND(H43,4)),FALSE))),IF(LEN(TRIM(K43&amp;""))=0,FALSE,NOT(IF(ISNUMBER(K43),AND(K43=ROUND(K43,4)),FALSE)))),OR(AND(L43="Comparable",LEN(TRIM(F43&amp;""))&gt;0,LEN(TRIM(I43&amp;""))&gt;0,UPPER(SUBSTITUTE(SUBSTITUTE(TRIM(F43&amp;""),"²","2"),"³","3"))&lt;&gt;UPPER(SUBSTITUTE(SUBSTITUTE(TRIM(I43&amp;""),"²","2"),"³","3"))),AND(L43="Alta",OR(LEN(TRIM(F43&amp;""))&gt;0,LEN(TRIM(H43&amp;""))&gt;0,IF(ISNUMBER(G43),G43&lt;&gt;0,FALSE))),AND(OR(L43="Baja",L43="A otra fase"),OR(LEN(TRIM(I43&amp;""))&gt;0,LEN(TRIM(K43&amp;""))&gt;0,IF(ISNUMBER(J43),J43&lt;&gt;0,FALSE)))),AND(LEN(TRIM(L43&amp;""))&gt;0,NOT(OR(L43="Comparable",L43="Alta",OR(L43="Baja",L43="A otra fase")))),AB43&gt;1),"Revisamos unidad, tipo y números. Alta: Q1=0, Ud1/P1 vacíos. Baja o fase: Q2=0, Ud2/P2 vacíos.",IF(W43=0,"Completamos cantidades, precios, unidades compatibles y referencias. Un vacío no es cero.",IF(OR(LEN(TRIM(M43&amp;""))=0,TRIM(M43)="Por confirmar",TRIM(M43)="Pendiente"),"La diferencia se conoce; falta documentar el motivo.",IF(X43&gt;0,"Revisamos FASES: destino, cantidad íntegra, previsión y referencias sin duplicar el ID.",IF(ABS(V43)&gt;0,"Datos completos. Incluimos el ajuste visible de redondeo al explicar la diferencia.","Datos completos para el alcance introducido."))))))),"Hay una entrada con error. Corregimos el dato antes de cerrar la comprobación.")</f>
      </c>
      <c r="Q43" s="41">
        <f>IF(W43=1,ROUND(G43*Y43,2),"")</f>
      </c>
      <c r="R43" s="41">
        <f>IF(W43=1,ROUND(J43*Z43,2),"")</f>
      </c>
      <c r="S43" s="41">
        <f>IF(W43=1,ROUND((J43-G43)*Y43,2),"")</f>
      </c>
      <c r="T43" s="41">
        <f>IF(W43=1,ROUND(J43*(Z43-Y43),2),"")</f>
      </c>
      <c r="U43" s="41">
        <f>IF(W43=1,ROUND(R43-Q43,2),"")</f>
      </c>
      <c r="V43" s="41">
        <f>IF(W43=1,ROUND(U43-S43-T43,2),"")</f>
      </c>
      <c r="W43" s="41" t="n">
        <f>IFERROR(IF(AND(LEN(TRIM(C43&amp;""))&gt;0,LEN(TRIM(D43&amp;""))&gt;0,LEN(TRIM(E43&amp;""))&gt;0,AND(LEN(TRIM(N43&amp;""))&gt;0,TRIM(N43)&lt;&gt;"Pendiente",TRIM(N43)&lt;&gt;"Por confirmar"),IF(ISNUMBER(G43),AND(G43&gt;=0,G43=ROUND(G43,6)),FALSE),IF(ISNUMBER(J43),AND(J43&gt;=0,J43=ROUND(J43,6)),FALSE),IF(L43="Comparable",AND(LEN(TRIM(F43&amp;""))&gt;0,LEN(TRIM(I43&amp;""))&gt;0,UPPER(SUBSTITUTE(SUBSTITUTE(TRIM(F43&amp;""),"²","2"),"³","3"))=UPPER(SUBSTITUTE(SUBSTITUTE(TRIM(I43&amp;""),"²","2"),"³","3"))),IF(L43="Alta",AND(LEN(TRIM(F43&amp;""))=0,LEN(TRIM(I43&amp;""))&gt;0),AND(LEN(TRIM(F43&amp;""))&gt;0,LEN(TRIM(I43&amp;""))=0))),IF(L43="Comparable",AND(IF(ISNUMBER(H43),AND(H43=ROUND(H43,4)),FALSE),IF(ISNUMBER(K43),AND(K43=ROUND(K43,4)),FALSE)),IF(L43="Alta",AND(IF(ISNUMBER(K43),AND(K43=ROUND(K43,4)),FALSE),LEN(TRIM(H43&amp;""))=0,G43=0),IF(OR(L43="Baja",L43="A otra fase"),AND(IF(ISNUMBER(H43),AND(H43=ROUND(H43,4)),FALSE),LEN(TRIM(K43&amp;""))=0,J43=0),FALSE))),NOT(OR(OR(IF(LEN(TRIM(G43&amp;""))=0,FALSE,NOT(IF(ISNUMBER(G43),AND(G43&gt;=0,G43=ROUND(G43,6)),FALSE))),IF(LEN(TRIM(J43&amp;""))=0,FALSE,NOT(IF(ISNUMBER(J43),AND(J43&gt;=0,J43=ROUND(J43,6)),FALSE))),IF(LEN(TRIM(H43&amp;""))=0,FALSE,NOT(IF(ISNUMBER(H43),AND(H43=ROUND(H43,4)),FALSE))),IF(LEN(TRIM(K43&amp;""))=0,FALSE,NOT(IF(ISNUMBER(K43),AND(K43=ROUND(K43,4)),FALSE)))),OR(AND(L43="Comparable",LEN(TRIM(F43&amp;""))&gt;0,LEN(TRIM(I43&amp;""))&gt;0,UPPER(SUBSTITUTE(SUBSTITUTE(TRIM(F43&amp;""),"²","2"),"³","3"))&lt;&gt;UPPER(SUBSTITUTE(SUBSTITUTE(TRIM(I43&amp;""),"²","2"),"³","3"))),AND(L43="Alta",OR(LEN(TRIM(F43&amp;""))&gt;0,LEN(TRIM(H43&amp;""))&gt;0,IF(ISNUMBER(G43),G43&lt;&gt;0,FALSE))),AND(OR(L43="Baja",L43="A otra fase"),OR(LEN(TRIM(I43&amp;""))&gt;0,LEN(TRIM(K43&amp;""))&gt;0,IF(ISNUMBER(J43),J43&lt;&gt;0,FALSE)))),AND(LEN(TRIM(L43&amp;""))&gt;0,NOT(OR(L43="Comparable",L43="Alta",OR(L43="Baja",L43="A otra fase")))),AB43&gt;1))),1,0),0)</f>
        <v>0</v>
      </c>
      <c r="X43" s="41">
        <f>IF(OR(ISERROR(C43),ISERROR(D43),ISERROR(E43),ISERROR(F43),ISERROR(G43),ISERROR(H43),ISERROR(I43),ISERROR(J43),ISERROR(K43),ISERROR(L43),ISERROR(M43),ISERROR(N43)),2,IFERROR(IF(NOT(COUNTA(C43:N43)&gt;0),"",IF(OR(OR(IF(LEN(TRIM(G43&amp;""))=0,FALSE,NOT(IF(ISNUMBER(G43),AND(G43&gt;=0,G43=ROUND(G43,6)),FALSE))),IF(LEN(TRIM(J43&amp;""))=0,FALSE,NOT(IF(ISNUMBER(J43),AND(J43&gt;=0,J43=ROUND(J43,6)),FALSE))),IF(LEN(TRIM(H43&amp;""))=0,FALSE,NOT(IF(ISNUMBER(H43),AND(H43=ROUND(H43,4)),FALSE))),IF(LEN(TRIM(K43&amp;""))=0,FALSE,NOT(IF(ISNUMBER(K43),AND(K43=ROUND(K43,4)),FALSE)))),OR(AND(L43="Comparable",LEN(TRIM(F43&amp;""))&gt;0,LEN(TRIM(I43&amp;""))&gt;0,UPPER(SUBSTITUTE(SUBSTITUTE(TRIM(F43&amp;""),"²","2"),"³","3"))&lt;&gt;UPPER(SUBSTITUTE(SUBSTITUTE(TRIM(I43&amp;""),"²","2"),"³","3"))),AND(L43="Alta",OR(LEN(TRIM(F43&amp;""))&gt;0,LEN(TRIM(H43&amp;""))&gt;0,IF(ISNUMBER(G43),G43&lt;&gt;0,FALSE))),AND(OR(L43="Baja",L43="A otra fase"),OR(LEN(TRIM(I43&amp;""))&gt;0,LEN(TRIM(K43&amp;""))&gt;0,IF(ISNUMBER(J43),J43&lt;&gt;0,FALSE)))),AND(LEN(TRIM(L43&amp;""))&gt;0,NOT(OR(L43="Comparable",L43="Alta",OR(L43="Baja",L43="A otra fase")))),AB43&gt;1),2,IF(AND(W43=1,LEN(TRIM(M43&amp;""))&gt;0,TRIM(M43)&lt;&gt;"Por confirmar",TRIM(M43)&lt;&gt;"Pendiente",IF(L43="A otra fase",AND(COUNTIF('FASES'!$C$10:$C$39,B43)=1,SUMIF('FASES'!$C$10:$C$39,B43,'FASES'!$N$10:$N$39)=0),COUNTIF('FASES'!$C$10:$C$39,B43)=0)),0,1))),2))</f>
      </c>
      <c r="Y43" s="41">
        <f>IF(L43="Alta",IF(ISNUMBER(K43),K43,""),IF(ISNUMBER(H43),H43,""))</f>
      </c>
      <c r="Z43" s="41">
        <f>IF(OR(L43="Baja",L43="A otra fase"),IF(ISNUMBER(H43),H43,""),IF(ISNUMBER(K43),K43,""))</f>
      </c>
      <c r="AA43" s="41">
        <f>IFERROR(IF(AND(LEN(TRIM(C43&amp;""))&gt;0,LEN(TRIM(D43&amp;""))&gt;0),"ID:"&amp;SUBSTITUTE(SUBSTITUTE(SUBSTITUTE(SUBSTITUTE(UPPER(LEN(TRIM("C: "&amp;C43))&amp;":"&amp;TRIM("C: "&amp;C43)&amp;"|"&amp;LEN(TRIM("K: "&amp;D43))&amp;":"&amp;TRIM("K: "&amp;D43)),"!","!E"),"*","!A"),"?","!B"),"~","!C"),""),"")</f>
      </c>
      <c r="AB43" s="41" t="n">
        <f>IF(LEN(TRIM(AA43&amp;""))=0,0,COUNTIF($AA$10:$AA$109,AA43))</f>
        <v>0</v>
      </c>
    </row>
    <row r="44" ht="78" customHeight="1">
      <c r="B44" s="38" t="n">
        <v>35</v>
      </c>
      <c r="C44" s="43"/>
      <c r="D44" s="43"/>
      <c r="E44" s="44"/>
      <c r="F44" s="45"/>
      <c r="G44" s="46"/>
      <c r="H44" s="47"/>
      <c r="I44" s="45"/>
      <c r="J44" s="46"/>
      <c r="K44" s="47"/>
      <c r="L44" s="45"/>
      <c r="M44" s="44"/>
      <c r="N44" s="44"/>
      <c r="O44" s="38">
        <f>IF(NOT(ISNUMBER(X44)),"",IF(X44=2,"ROJO",IF(X44=1,"ÁMBAR","VERDE")))</f>
      </c>
      <c r="P44" s="39">
        <f>IFERROR(IF(NOT(COUNTA(C44:N44)&gt;0),"",IF(AB44&gt;1,"Clave repetida en el capítulo: distinguimos las ocurrencias.",IF(OR(OR(IF(LEN(TRIM(G44&amp;""))=0,FALSE,NOT(IF(ISNUMBER(G44),AND(G44&gt;=0,G44=ROUND(G44,6)),FALSE))),IF(LEN(TRIM(J44&amp;""))=0,FALSE,NOT(IF(ISNUMBER(J44),AND(J44&gt;=0,J44=ROUND(J44,6)),FALSE))),IF(LEN(TRIM(H44&amp;""))=0,FALSE,NOT(IF(ISNUMBER(H44),AND(H44=ROUND(H44,4)),FALSE))),IF(LEN(TRIM(K44&amp;""))=0,FALSE,NOT(IF(ISNUMBER(K44),AND(K44=ROUND(K44,4)),FALSE)))),OR(AND(L44="Comparable",LEN(TRIM(F44&amp;""))&gt;0,LEN(TRIM(I44&amp;""))&gt;0,UPPER(SUBSTITUTE(SUBSTITUTE(TRIM(F44&amp;""),"²","2"),"³","3"))&lt;&gt;UPPER(SUBSTITUTE(SUBSTITUTE(TRIM(I44&amp;""),"²","2"),"³","3"))),AND(L44="Alta",OR(LEN(TRIM(F44&amp;""))&gt;0,LEN(TRIM(H44&amp;""))&gt;0,IF(ISNUMBER(G44),G44&lt;&gt;0,FALSE))),AND(OR(L44="Baja",L44="A otra fase"),OR(LEN(TRIM(I44&amp;""))&gt;0,LEN(TRIM(K44&amp;""))&gt;0,IF(ISNUMBER(J44),J44&lt;&gt;0,FALSE)))),AND(LEN(TRIM(L44&amp;""))&gt;0,NOT(OR(L44="Comparable",L44="Alta",OR(L44="Baja",L44="A otra fase")))),AB44&gt;1),"Revisamos unidad, tipo y números. Alta: Q1=0, Ud1/P1 vacíos. Baja o fase: Q2=0, Ud2/P2 vacíos.",IF(W44=0,"Completamos cantidades, precios, unidades compatibles y referencias. Un vacío no es cero.",IF(OR(LEN(TRIM(M44&amp;""))=0,TRIM(M44)="Por confirmar",TRIM(M44)="Pendiente"),"La diferencia se conoce; falta documentar el motivo.",IF(X44&gt;0,"Revisamos FASES: destino, cantidad íntegra, previsión y referencias sin duplicar el ID.",IF(ABS(V44)&gt;0,"Datos completos. Incluimos el ajuste visible de redondeo al explicar la diferencia.","Datos completos para el alcance introducido."))))))),"Hay una entrada con error. Corregimos el dato antes de cerrar la comprobación.")</f>
      </c>
      <c r="Q44" s="41">
        <f>IF(W44=1,ROUND(G44*Y44,2),"")</f>
      </c>
      <c r="R44" s="41">
        <f>IF(W44=1,ROUND(J44*Z44,2),"")</f>
      </c>
      <c r="S44" s="41">
        <f>IF(W44=1,ROUND((J44-G44)*Y44,2),"")</f>
      </c>
      <c r="T44" s="41">
        <f>IF(W44=1,ROUND(J44*(Z44-Y44),2),"")</f>
      </c>
      <c r="U44" s="41">
        <f>IF(W44=1,ROUND(R44-Q44,2),"")</f>
      </c>
      <c r="V44" s="41">
        <f>IF(W44=1,ROUND(U44-S44-T44,2),"")</f>
      </c>
      <c r="W44" s="41" t="n">
        <f>IFERROR(IF(AND(LEN(TRIM(C44&amp;""))&gt;0,LEN(TRIM(D44&amp;""))&gt;0,LEN(TRIM(E44&amp;""))&gt;0,AND(LEN(TRIM(N44&amp;""))&gt;0,TRIM(N44)&lt;&gt;"Pendiente",TRIM(N44)&lt;&gt;"Por confirmar"),IF(ISNUMBER(G44),AND(G44&gt;=0,G44=ROUND(G44,6)),FALSE),IF(ISNUMBER(J44),AND(J44&gt;=0,J44=ROUND(J44,6)),FALSE),IF(L44="Comparable",AND(LEN(TRIM(F44&amp;""))&gt;0,LEN(TRIM(I44&amp;""))&gt;0,UPPER(SUBSTITUTE(SUBSTITUTE(TRIM(F44&amp;""),"²","2"),"³","3"))=UPPER(SUBSTITUTE(SUBSTITUTE(TRIM(I44&amp;""),"²","2"),"³","3"))),IF(L44="Alta",AND(LEN(TRIM(F44&amp;""))=0,LEN(TRIM(I44&amp;""))&gt;0),AND(LEN(TRIM(F44&amp;""))&gt;0,LEN(TRIM(I44&amp;""))=0))),IF(L44="Comparable",AND(IF(ISNUMBER(H44),AND(H44=ROUND(H44,4)),FALSE),IF(ISNUMBER(K44),AND(K44=ROUND(K44,4)),FALSE)),IF(L44="Alta",AND(IF(ISNUMBER(K44),AND(K44=ROUND(K44,4)),FALSE),LEN(TRIM(H44&amp;""))=0,G44=0),IF(OR(L44="Baja",L44="A otra fase"),AND(IF(ISNUMBER(H44),AND(H44=ROUND(H44,4)),FALSE),LEN(TRIM(K44&amp;""))=0,J44=0),FALSE))),NOT(OR(OR(IF(LEN(TRIM(G44&amp;""))=0,FALSE,NOT(IF(ISNUMBER(G44),AND(G44&gt;=0,G44=ROUND(G44,6)),FALSE))),IF(LEN(TRIM(J44&amp;""))=0,FALSE,NOT(IF(ISNUMBER(J44),AND(J44&gt;=0,J44=ROUND(J44,6)),FALSE))),IF(LEN(TRIM(H44&amp;""))=0,FALSE,NOT(IF(ISNUMBER(H44),AND(H44=ROUND(H44,4)),FALSE))),IF(LEN(TRIM(K44&amp;""))=0,FALSE,NOT(IF(ISNUMBER(K44),AND(K44=ROUND(K44,4)),FALSE)))),OR(AND(L44="Comparable",LEN(TRIM(F44&amp;""))&gt;0,LEN(TRIM(I44&amp;""))&gt;0,UPPER(SUBSTITUTE(SUBSTITUTE(TRIM(F44&amp;""),"²","2"),"³","3"))&lt;&gt;UPPER(SUBSTITUTE(SUBSTITUTE(TRIM(I44&amp;""),"²","2"),"³","3"))),AND(L44="Alta",OR(LEN(TRIM(F44&amp;""))&gt;0,LEN(TRIM(H44&amp;""))&gt;0,IF(ISNUMBER(G44),G44&lt;&gt;0,FALSE))),AND(OR(L44="Baja",L44="A otra fase"),OR(LEN(TRIM(I44&amp;""))&gt;0,LEN(TRIM(K44&amp;""))&gt;0,IF(ISNUMBER(J44),J44&lt;&gt;0,FALSE)))),AND(LEN(TRIM(L44&amp;""))&gt;0,NOT(OR(L44="Comparable",L44="Alta",OR(L44="Baja",L44="A otra fase")))),AB44&gt;1))),1,0),0)</f>
        <v>0</v>
      </c>
      <c r="X44" s="41">
        <f>IF(OR(ISERROR(C44),ISERROR(D44),ISERROR(E44),ISERROR(F44),ISERROR(G44),ISERROR(H44),ISERROR(I44),ISERROR(J44),ISERROR(K44),ISERROR(L44),ISERROR(M44),ISERROR(N44)),2,IFERROR(IF(NOT(COUNTA(C44:N44)&gt;0),"",IF(OR(OR(IF(LEN(TRIM(G44&amp;""))=0,FALSE,NOT(IF(ISNUMBER(G44),AND(G44&gt;=0,G44=ROUND(G44,6)),FALSE))),IF(LEN(TRIM(J44&amp;""))=0,FALSE,NOT(IF(ISNUMBER(J44),AND(J44&gt;=0,J44=ROUND(J44,6)),FALSE))),IF(LEN(TRIM(H44&amp;""))=0,FALSE,NOT(IF(ISNUMBER(H44),AND(H44=ROUND(H44,4)),FALSE))),IF(LEN(TRIM(K44&amp;""))=0,FALSE,NOT(IF(ISNUMBER(K44),AND(K44=ROUND(K44,4)),FALSE)))),OR(AND(L44="Comparable",LEN(TRIM(F44&amp;""))&gt;0,LEN(TRIM(I44&amp;""))&gt;0,UPPER(SUBSTITUTE(SUBSTITUTE(TRIM(F44&amp;""),"²","2"),"³","3"))&lt;&gt;UPPER(SUBSTITUTE(SUBSTITUTE(TRIM(I44&amp;""),"²","2"),"³","3"))),AND(L44="Alta",OR(LEN(TRIM(F44&amp;""))&gt;0,LEN(TRIM(H44&amp;""))&gt;0,IF(ISNUMBER(G44),G44&lt;&gt;0,FALSE))),AND(OR(L44="Baja",L44="A otra fase"),OR(LEN(TRIM(I44&amp;""))&gt;0,LEN(TRIM(K44&amp;""))&gt;0,IF(ISNUMBER(J44),J44&lt;&gt;0,FALSE)))),AND(LEN(TRIM(L44&amp;""))&gt;0,NOT(OR(L44="Comparable",L44="Alta",OR(L44="Baja",L44="A otra fase")))),AB44&gt;1),2,IF(AND(W44=1,LEN(TRIM(M44&amp;""))&gt;0,TRIM(M44)&lt;&gt;"Por confirmar",TRIM(M44)&lt;&gt;"Pendiente",IF(L44="A otra fase",AND(COUNTIF('FASES'!$C$10:$C$39,B44)=1,SUMIF('FASES'!$C$10:$C$39,B44,'FASES'!$N$10:$N$39)=0),COUNTIF('FASES'!$C$10:$C$39,B44)=0)),0,1))),2))</f>
      </c>
      <c r="Y44" s="41">
        <f>IF(L44="Alta",IF(ISNUMBER(K44),K44,""),IF(ISNUMBER(H44),H44,""))</f>
      </c>
      <c r="Z44" s="41">
        <f>IF(OR(L44="Baja",L44="A otra fase"),IF(ISNUMBER(H44),H44,""),IF(ISNUMBER(K44),K44,""))</f>
      </c>
      <c r="AA44" s="41">
        <f>IFERROR(IF(AND(LEN(TRIM(C44&amp;""))&gt;0,LEN(TRIM(D44&amp;""))&gt;0),"ID:"&amp;SUBSTITUTE(SUBSTITUTE(SUBSTITUTE(SUBSTITUTE(UPPER(LEN(TRIM("C: "&amp;C44))&amp;":"&amp;TRIM("C: "&amp;C44)&amp;"|"&amp;LEN(TRIM("K: "&amp;D44))&amp;":"&amp;TRIM("K: "&amp;D44)),"!","!E"),"*","!A"),"?","!B"),"~","!C"),""),"")</f>
      </c>
      <c r="AB44" s="41" t="n">
        <f>IF(LEN(TRIM(AA44&amp;""))=0,0,COUNTIF($AA$10:$AA$109,AA44))</f>
        <v>0</v>
      </c>
    </row>
    <row r="45" ht="78" customHeight="1">
      <c r="B45" s="38" t="n">
        <v>36</v>
      </c>
      <c r="C45" s="43"/>
      <c r="D45" s="43"/>
      <c r="E45" s="44"/>
      <c r="F45" s="45"/>
      <c r="G45" s="46"/>
      <c r="H45" s="47"/>
      <c r="I45" s="45"/>
      <c r="J45" s="46"/>
      <c r="K45" s="47"/>
      <c r="L45" s="45"/>
      <c r="M45" s="44"/>
      <c r="N45" s="44"/>
      <c r="O45" s="38">
        <f>IF(NOT(ISNUMBER(X45)),"",IF(X45=2,"ROJO",IF(X45=1,"ÁMBAR","VERDE")))</f>
      </c>
      <c r="P45" s="39">
        <f>IFERROR(IF(NOT(COUNTA(C45:N45)&gt;0),"",IF(AB45&gt;1,"Clave repetida en el capítulo: distinguimos las ocurrencias.",IF(OR(OR(IF(LEN(TRIM(G45&amp;""))=0,FALSE,NOT(IF(ISNUMBER(G45),AND(G45&gt;=0,G45=ROUND(G45,6)),FALSE))),IF(LEN(TRIM(J45&amp;""))=0,FALSE,NOT(IF(ISNUMBER(J45),AND(J45&gt;=0,J45=ROUND(J45,6)),FALSE))),IF(LEN(TRIM(H45&amp;""))=0,FALSE,NOT(IF(ISNUMBER(H45),AND(H45=ROUND(H45,4)),FALSE))),IF(LEN(TRIM(K45&amp;""))=0,FALSE,NOT(IF(ISNUMBER(K45),AND(K45=ROUND(K45,4)),FALSE)))),OR(AND(L45="Comparable",LEN(TRIM(F45&amp;""))&gt;0,LEN(TRIM(I45&amp;""))&gt;0,UPPER(SUBSTITUTE(SUBSTITUTE(TRIM(F45&amp;""),"²","2"),"³","3"))&lt;&gt;UPPER(SUBSTITUTE(SUBSTITUTE(TRIM(I45&amp;""),"²","2"),"³","3"))),AND(L45="Alta",OR(LEN(TRIM(F45&amp;""))&gt;0,LEN(TRIM(H45&amp;""))&gt;0,IF(ISNUMBER(G45),G45&lt;&gt;0,FALSE))),AND(OR(L45="Baja",L45="A otra fase"),OR(LEN(TRIM(I45&amp;""))&gt;0,LEN(TRIM(K45&amp;""))&gt;0,IF(ISNUMBER(J45),J45&lt;&gt;0,FALSE)))),AND(LEN(TRIM(L45&amp;""))&gt;0,NOT(OR(L45="Comparable",L45="Alta",OR(L45="Baja",L45="A otra fase")))),AB45&gt;1),"Revisamos unidad, tipo y números. Alta: Q1=0, Ud1/P1 vacíos. Baja o fase: Q2=0, Ud2/P2 vacíos.",IF(W45=0,"Completamos cantidades, precios, unidades compatibles y referencias. Un vacío no es cero.",IF(OR(LEN(TRIM(M45&amp;""))=0,TRIM(M45)="Por confirmar",TRIM(M45)="Pendiente"),"La diferencia se conoce; falta documentar el motivo.",IF(X45&gt;0,"Revisamos FASES: destino, cantidad íntegra, previsión y referencias sin duplicar el ID.",IF(ABS(V45)&gt;0,"Datos completos. Incluimos el ajuste visible de redondeo al explicar la diferencia.","Datos completos para el alcance introducido."))))))),"Hay una entrada con error. Corregimos el dato antes de cerrar la comprobación.")</f>
      </c>
      <c r="Q45" s="41">
        <f>IF(W45=1,ROUND(G45*Y45,2),"")</f>
      </c>
      <c r="R45" s="41">
        <f>IF(W45=1,ROUND(J45*Z45,2),"")</f>
      </c>
      <c r="S45" s="41">
        <f>IF(W45=1,ROUND((J45-G45)*Y45,2),"")</f>
      </c>
      <c r="T45" s="41">
        <f>IF(W45=1,ROUND(J45*(Z45-Y45),2),"")</f>
      </c>
      <c r="U45" s="41">
        <f>IF(W45=1,ROUND(R45-Q45,2),"")</f>
      </c>
      <c r="V45" s="41">
        <f>IF(W45=1,ROUND(U45-S45-T45,2),"")</f>
      </c>
      <c r="W45" s="41" t="n">
        <f>IFERROR(IF(AND(LEN(TRIM(C45&amp;""))&gt;0,LEN(TRIM(D45&amp;""))&gt;0,LEN(TRIM(E45&amp;""))&gt;0,AND(LEN(TRIM(N45&amp;""))&gt;0,TRIM(N45)&lt;&gt;"Pendiente",TRIM(N45)&lt;&gt;"Por confirmar"),IF(ISNUMBER(G45),AND(G45&gt;=0,G45=ROUND(G45,6)),FALSE),IF(ISNUMBER(J45),AND(J45&gt;=0,J45=ROUND(J45,6)),FALSE),IF(L45="Comparable",AND(LEN(TRIM(F45&amp;""))&gt;0,LEN(TRIM(I45&amp;""))&gt;0,UPPER(SUBSTITUTE(SUBSTITUTE(TRIM(F45&amp;""),"²","2"),"³","3"))=UPPER(SUBSTITUTE(SUBSTITUTE(TRIM(I45&amp;""),"²","2"),"³","3"))),IF(L45="Alta",AND(LEN(TRIM(F45&amp;""))=0,LEN(TRIM(I45&amp;""))&gt;0),AND(LEN(TRIM(F45&amp;""))&gt;0,LEN(TRIM(I45&amp;""))=0))),IF(L45="Comparable",AND(IF(ISNUMBER(H45),AND(H45=ROUND(H45,4)),FALSE),IF(ISNUMBER(K45),AND(K45=ROUND(K45,4)),FALSE)),IF(L45="Alta",AND(IF(ISNUMBER(K45),AND(K45=ROUND(K45,4)),FALSE),LEN(TRIM(H45&amp;""))=0,G45=0),IF(OR(L45="Baja",L45="A otra fase"),AND(IF(ISNUMBER(H45),AND(H45=ROUND(H45,4)),FALSE),LEN(TRIM(K45&amp;""))=0,J45=0),FALSE))),NOT(OR(OR(IF(LEN(TRIM(G45&amp;""))=0,FALSE,NOT(IF(ISNUMBER(G45),AND(G45&gt;=0,G45=ROUND(G45,6)),FALSE))),IF(LEN(TRIM(J45&amp;""))=0,FALSE,NOT(IF(ISNUMBER(J45),AND(J45&gt;=0,J45=ROUND(J45,6)),FALSE))),IF(LEN(TRIM(H45&amp;""))=0,FALSE,NOT(IF(ISNUMBER(H45),AND(H45=ROUND(H45,4)),FALSE))),IF(LEN(TRIM(K45&amp;""))=0,FALSE,NOT(IF(ISNUMBER(K45),AND(K45=ROUND(K45,4)),FALSE)))),OR(AND(L45="Comparable",LEN(TRIM(F45&amp;""))&gt;0,LEN(TRIM(I45&amp;""))&gt;0,UPPER(SUBSTITUTE(SUBSTITUTE(TRIM(F45&amp;""),"²","2"),"³","3"))&lt;&gt;UPPER(SUBSTITUTE(SUBSTITUTE(TRIM(I45&amp;""),"²","2"),"³","3"))),AND(L45="Alta",OR(LEN(TRIM(F45&amp;""))&gt;0,LEN(TRIM(H45&amp;""))&gt;0,IF(ISNUMBER(G45),G45&lt;&gt;0,FALSE))),AND(OR(L45="Baja",L45="A otra fase"),OR(LEN(TRIM(I45&amp;""))&gt;0,LEN(TRIM(K45&amp;""))&gt;0,IF(ISNUMBER(J45),J45&lt;&gt;0,FALSE)))),AND(LEN(TRIM(L45&amp;""))&gt;0,NOT(OR(L45="Comparable",L45="Alta",OR(L45="Baja",L45="A otra fase")))),AB45&gt;1))),1,0),0)</f>
        <v>0</v>
      </c>
      <c r="X45" s="41">
        <f>IF(OR(ISERROR(C45),ISERROR(D45),ISERROR(E45),ISERROR(F45),ISERROR(G45),ISERROR(H45),ISERROR(I45),ISERROR(J45),ISERROR(K45),ISERROR(L45),ISERROR(M45),ISERROR(N45)),2,IFERROR(IF(NOT(COUNTA(C45:N45)&gt;0),"",IF(OR(OR(IF(LEN(TRIM(G45&amp;""))=0,FALSE,NOT(IF(ISNUMBER(G45),AND(G45&gt;=0,G45=ROUND(G45,6)),FALSE))),IF(LEN(TRIM(J45&amp;""))=0,FALSE,NOT(IF(ISNUMBER(J45),AND(J45&gt;=0,J45=ROUND(J45,6)),FALSE))),IF(LEN(TRIM(H45&amp;""))=0,FALSE,NOT(IF(ISNUMBER(H45),AND(H45=ROUND(H45,4)),FALSE))),IF(LEN(TRIM(K45&amp;""))=0,FALSE,NOT(IF(ISNUMBER(K45),AND(K45=ROUND(K45,4)),FALSE)))),OR(AND(L45="Comparable",LEN(TRIM(F45&amp;""))&gt;0,LEN(TRIM(I45&amp;""))&gt;0,UPPER(SUBSTITUTE(SUBSTITUTE(TRIM(F45&amp;""),"²","2"),"³","3"))&lt;&gt;UPPER(SUBSTITUTE(SUBSTITUTE(TRIM(I45&amp;""),"²","2"),"³","3"))),AND(L45="Alta",OR(LEN(TRIM(F45&amp;""))&gt;0,LEN(TRIM(H45&amp;""))&gt;0,IF(ISNUMBER(G45),G45&lt;&gt;0,FALSE))),AND(OR(L45="Baja",L45="A otra fase"),OR(LEN(TRIM(I45&amp;""))&gt;0,LEN(TRIM(K45&amp;""))&gt;0,IF(ISNUMBER(J45),J45&lt;&gt;0,FALSE)))),AND(LEN(TRIM(L45&amp;""))&gt;0,NOT(OR(L45="Comparable",L45="Alta",OR(L45="Baja",L45="A otra fase")))),AB45&gt;1),2,IF(AND(W45=1,LEN(TRIM(M45&amp;""))&gt;0,TRIM(M45)&lt;&gt;"Por confirmar",TRIM(M45)&lt;&gt;"Pendiente",IF(L45="A otra fase",AND(COUNTIF('FASES'!$C$10:$C$39,B45)=1,SUMIF('FASES'!$C$10:$C$39,B45,'FASES'!$N$10:$N$39)=0),COUNTIF('FASES'!$C$10:$C$39,B45)=0)),0,1))),2))</f>
      </c>
      <c r="Y45" s="41">
        <f>IF(L45="Alta",IF(ISNUMBER(K45),K45,""),IF(ISNUMBER(H45),H45,""))</f>
      </c>
      <c r="Z45" s="41">
        <f>IF(OR(L45="Baja",L45="A otra fase"),IF(ISNUMBER(H45),H45,""),IF(ISNUMBER(K45),K45,""))</f>
      </c>
      <c r="AA45" s="41">
        <f>IFERROR(IF(AND(LEN(TRIM(C45&amp;""))&gt;0,LEN(TRIM(D45&amp;""))&gt;0),"ID:"&amp;SUBSTITUTE(SUBSTITUTE(SUBSTITUTE(SUBSTITUTE(UPPER(LEN(TRIM("C: "&amp;C45))&amp;":"&amp;TRIM("C: "&amp;C45)&amp;"|"&amp;LEN(TRIM("K: "&amp;D45))&amp;":"&amp;TRIM("K: "&amp;D45)),"!","!E"),"*","!A"),"?","!B"),"~","!C"),""),"")</f>
      </c>
      <c r="AB45" s="41" t="n">
        <f>IF(LEN(TRIM(AA45&amp;""))=0,0,COUNTIF($AA$10:$AA$109,AA45))</f>
        <v>0</v>
      </c>
    </row>
    <row r="46" ht="78" customHeight="1">
      <c r="B46" s="38" t="n">
        <v>37</v>
      </c>
      <c r="C46" s="43"/>
      <c r="D46" s="43"/>
      <c r="E46" s="44"/>
      <c r="F46" s="45"/>
      <c r="G46" s="46"/>
      <c r="H46" s="47"/>
      <c r="I46" s="45"/>
      <c r="J46" s="46"/>
      <c r="K46" s="47"/>
      <c r="L46" s="45"/>
      <c r="M46" s="44"/>
      <c r="N46" s="44"/>
      <c r="O46" s="38">
        <f>IF(NOT(ISNUMBER(X46)),"",IF(X46=2,"ROJO",IF(X46=1,"ÁMBAR","VERDE")))</f>
      </c>
      <c r="P46" s="39">
        <f>IFERROR(IF(NOT(COUNTA(C46:N46)&gt;0),"",IF(AB46&gt;1,"Clave repetida en el capítulo: distinguimos las ocurrencias.",IF(OR(OR(IF(LEN(TRIM(G46&amp;""))=0,FALSE,NOT(IF(ISNUMBER(G46),AND(G46&gt;=0,G46=ROUND(G46,6)),FALSE))),IF(LEN(TRIM(J46&amp;""))=0,FALSE,NOT(IF(ISNUMBER(J46),AND(J46&gt;=0,J46=ROUND(J46,6)),FALSE))),IF(LEN(TRIM(H46&amp;""))=0,FALSE,NOT(IF(ISNUMBER(H46),AND(H46=ROUND(H46,4)),FALSE))),IF(LEN(TRIM(K46&amp;""))=0,FALSE,NOT(IF(ISNUMBER(K46),AND(K46=ROUND(K46,4)),FALSE)))),OR(AND(L46="Comparable",LEN(TRIM(F46&amp;""))&gt;0,LEN(TRIM(I46&amp;""))&gt;0,UPPER(SUBSTITUTE(SUBSTITUTE(TRIM(F46&amp;""),"²","2"),"³","3"))&lt;&gt;UPPER(SUBSTITUTE(SUBSTITUTE(TRIM(I46&amp;""),"²","2"),"³","3"))),AND(L46="Alta",OR(LEN(TRIM(F46&amp;""))&gt;0,LEN(TRIM(H46&amp;""))&gt;0,IF(ISNUMBER(G46),G46&lt;&gt;0,FALSE))),AND(OR(L46="Baja",L46="A otra fase"),OR(LEN(TRIM(I46&amp;""))&gt;0,LEN(TRIM(K46&amp;""))&gt;0,IF(ISNUMBER(J46),J46&lt;&gt;0,FALSE)))),AND(LEN(TRIM(L46&amp;""))&gt;0,NOT(OR(L46="Comparable",L46="Alta",OR(L46="Baja",L46="A otra fase")))),AB46&gt;1),"Revisamos unidad, tipo y números. Alta: Q1=0, Ud1/P1 vacíos. Baja o fase: Q2=0, Ud2/P2 vacíos.",IF(W46=0,"Completamos cantidades, precios, unidades compatibles y referencias. Un vacío no es cero.",IF(OR(LEN(TRIM(M46&amp;""))=0,TRIM(M46)="Por confirmar",TRIM(M46)="Pendiente"),"La diferencia se conoce; falta documentar el motivo.",IF(X46&gt;0,"Revisamos FASES: destino, cantidad íntegra, previsión y referencias sin duplicar el ID.",IF(ABS(V46)&gt;0,"Datos completos. Incluimos el ajuste visible de redondeo al explicar la diferencia.","Datos completos para el alcance introducido."))))))),"Hay una entrada con error. Corregimos el dato antes de cerrar la comprobación.")</f>
      </c>
      <c r="Q46" s="41">
        <f>IF(W46=1,ROUND(G46*Y46,2),"")</f>
      </c>
      <c r="R46" s="41">
        <f>IF(W46=1,ROUND(J46*Z46,2),"")</f>
      </c>
      <c r="S46" s="41">
        <f>IF(W46=1,ROUND((J46-G46)*Y46,2),"")</f>
      </c>
      <c r="T46" s="41">
        <f>IF(W46=1,ROUND(J46*(Z46-Y46),2),"")</f>
      </c>
      <c r="U46" s="41">
        <f>IF(W46=1,ROUND(R46-Q46,2),"")</f>
      </c>
      <c r="V46" s="41">
        <f>IF(W46=1,ROUND(U46-S46-T46,2),"")</f>
      </c>
      <c r="W46" s="41" t="n">
        <f>IFERROR(IF(AND(LEN(TRIM(C46&amp;""))&gt;0,LEN(TRIM(D46&amp;""))&gt;0,LEN(TRIM(E46&amp;""))&gt;0,AND(LEN(TRIM(N46&amp;""))&gt;0,TRIM(N46)&lt;&gt;"Pendiente",TRIM(N46)&lt;&gt;"Por confirmar"),IF(ISNUMBER(G46),AND(G46&gt;=0,G46=ROUND(G46,6)),FALSE),IF(ISNUMBER(J46),AND(J46&gt;=0,J46=ROUND(J46,6)),FALSE),IF(L46="Comparable",AND(LEN(TRIM(F46&amp;""))&gt;0,LEN(TRIM(I46&amp;""))&gt;0,UPPER(SUBSTITUTE(SUBSTITUTE(TRIM(F46&amp;""),"²","2"),"³","3"))=UPPER(SUBSTITUTE(SUBSTITUTE(TRIM(I46&amp;""),"²","2"),"³","3"))),IF(L46="Alta",AND(LEN(TRIM(F46&amp;""))=0,LEN(TRIM(I46&amp;""))&gt;0),AND(LEN(TRIM(F46&amp;""))&gt;0,LEN(TRIM(I46&amp;""))=0))),IF(L46="Comparable",AND(IF(ISNUMBER(H46),AND(H46=ROUND(H46,4)),FALSE),IF(ISNUMBER(K46),AND(K46=ROUND(K46,4)),FALSE)),IF(L46="Alta",AND(IF(ISNUMBER(K46),AND(K46=ROUND(K46,4)),FALSE),LEN(TRIM(H46&amp;""))=0,G46=0),IF(OR(L46="Baja",L46="A otra fase"),AND(IF(ISNUMBER(H46),AND(H46=ROUND(H46,4)),FALSE),LEN(TRIM(K46&amp;""))=0,J46=0),FALSE))),NOT(OR(OR(IF(LEN(TRIM(G46&amp;""))=0,FALSE,NOT(IF(ISNUMBER(G46),AND(G46&gt;=0,G46=ROUND(G46,6)),FALSE))),IF(LEN(TRIM(J46&amp;""))=0,FALSE,NOT(IF(ISNUMBER(J46),AND(J46&gt;=0,J46=ROUND(J46,6)),FALSE))),IF(LEN(TRIM(H46&amp;""))=0,FALSE,NOT(IF(ISNUMBER(H46),AND(H46=ROUND(H46,4)),FALSE))),IF(LEN(TRIM(K46&amp;""))=0,FALSE,NOT(IF(ISNUMBER(K46),AND(K46=ROUND(K46,4)),FALSE)))),OR(AND(L46="Comparable",LEN(TRIM(F46&amp;""))&gt;0,LEN(TRIM(I46&amp;""))&gt;0,UPPER(SUBSTITUTE(SUBSTITUTE(TRIM(F46&amp;""),"²","2"),"³","3"))&lt;&gt;UPPER(SUBSTITUTE(SUBSTITUTE(TRIM(I46&amp;""),"²","2"),"³","3"))),AND(L46="Alta",OR(LEN(TRIM(F46&amp;""))&gt;0,LEN(TRIM(H46&amp;""))&gt;0,IF(ISNUMBER(G46),G46&lt;&gt;0,FALSE))),AND(OR(L46="Baja",L46="A otra fase"),OR(LEN(TRIM(I46&amp;""))&gt;0,LEN(TRIM(K46&amp;""))&gt;0,IF(ISNUMBER(J46),J46&lt;&gt;0,FALSE)))),AND(LEN(TRIM(L46&amp;""))&gt;0,NOT(OR(L46="Comparable",L46="Alta",OR(L46="Baja",L46="A otra fase")))),AB46&gt;1))),1,0),0)</f>
        <v>0</v>
      </c>
      <c r="X46" s="41">
        <f>IF(OR(ISERROR(C46),ISERROR(D46),ISERROR(E46),ISERROR(F46),ISERROR(G46),ISERROR(H46),ISERROR(I46),ISERROR(J46),ISERROR(K46),ISERROR(L46),ISERROR(M46),ISERROR(N46)),2,IFERROR(IF(NOT(COUNTA(C46:N46)&gt;0),"",IF(OR(OR(IF(LEN(TRIM(G46&amp;""))=0,FALSE,NOT(IF(ISNUMBER(G46),AND(G46&gt;=0,G46=ROUND(G46,6)),FALSE))),IF(LEN(TRIM(J46&amp;""))=0,FALSE,NOT(IF(ISNUMBER(J46),AND(J46&gt;=0,J46=ROUND(J46,6)),FALSE))),IF(LEN(TRIM(H46&amp;""))=0,FALSE,NOT(IF(ISNUMBER(H46),AND(H46=ROUND(H46,4)),FALSE))),IF(LEN(TRIM(K46&amp;""))=0,FALSE,NOT(IF(ISNUMBER(K46),AND(K46=ROUND(K46,4)),FALSE)))),OR(AND(L46="Comparable",LEN(TRIM(F46&amp;""))&gt;0,LEN(TRIM(I46&amp;""))&gt;0,UPPER(SUBSTITUTE(SUBSTITUTE(TRIM(F46&amp;""),"²","2"),"³","3"))&lt;&gt;UPPER(SUBSTITUTE(SUBSTITUTE(TRIM(I46&amp;""),"²","2"),"³","3"))),AND(L46="Alta",OR(LEN(TRIM(F46&amp;""))&gt;0,LEN(TRIM(H46&amp;""))&gt;0,IF(ISNUMBER(G46),G46&lt;&gt;0,FALSE))),AND(OR(L46="Baja",L46="A otra fase"),OR(LEN(TRIM(I46&amp;""))&gt;0,LEN(TRIM(K46&amp;""))&gt;0,IF(ISNUMBER(J46),J46&lt;&gt;0,FALSE)))),AND(LEN(TRIM(L46&amp;""))&gt;0,NOT(OR(L46="Comparable",L46="Alta",OR(L46="Baja",L46="A otra fase")))),AB46&gt;1),2,IF(AND(W46=1,LEN(TRIM(M46&amp;""))&gt;0,TRIM(M46)&lt;&gt;"Por confirmar",TRIM(M46)&lt;&gt;"Pendiente",IF(L46="A otra fase",AND(COUNTIF('FASES'!$C$10:$C$39,B46)=1,SUMIF('FASES'!$C$10:$C$39,B46,'FASES'!$N$10:$N$39)=0),COUNTIF('FASES'!$C$10:$C$39,B46)=0)),0,1))),2))</f>
      </c>
      <c r="Y46" s="41">
        <f>IF(L46="Alta",IF(ISNUMBER(K46),K46,""),IF(ISNUMBER(H46),H46,""))</f>
      </c>
      <c r="Z46" s="41">
        <f>IF(OR(L46="Baja",L46="A otra fase"),IF(ISNUMBER(H46),H46,""),IF(ISNUMBER(K46),K46,""))</f>
      </c>
      <c r="AA46" s="41">
        <f>IFERROR(IF(AND(LEN(TRIM(C46&amp;""))&gt;0,LEN(TRIM(D46&amp;""))&gt;0),"ID:"&amp;SUBSTITUTE(SUBSTITUTE(SUBSTITUTE(SUBSTITUTE(UPPER(LEN(TRIM("C: "&amp;C46))&amp;":"&amp;TRIM("C: "&amp;C46)&amp;"|"&amp;LEN(TRIM("K: "&amp;D46))&amp;":"&amp;TRIM("K: "&amp;D46)),"!","!E"),"*","!A"),"?","!B"),"~","!C"),""),"")</f>
      </c>
      <c r="AB46" s="41" t="n">
        <f>IF(LEN(TRIM(AA46&amp;""))=0,0,COUNTIF($AA$10:$AA$109,AA46))</f>
        <v>0</v>
      </c>
    </row>
    <row r="47" ht="78" customHeight="1">
      <c r="B47" s="38" t="n">
        <v>38</v>
      </c>
      <c r="C47" s="43"/>
      <c r="D47" s="43"/>
      <c r="E47" s="44"/>
      <c r="F47" s="45"/>
      <c r="G47" s="46"/>
      <c r="H47" s="47"/>
      <c r="I47" s="45"/>
      <c r="J47" s="46"/>
      <c r="K47" s="47"/>
      <c r="L47" s="45"/>
      <c r="M47" s="44"/>
      <c r="N47" s="44"/>
      <c r="O47" s="38">
        <f>IF(NOT(ISNUMBER(X47)),"",IF(X47=2,"ROJO",IF(X47=1,"ÁMBAR","VERDE")))</f>
      </c>
      <c r="P47" s="39">
        <f>IFERROR(IF(NOT(COUNTA(C47:N47)&gt;0),"",IF(AB47&gt;1,"Clave repetida en el capítulo: distinguimos las ocurrencias.",IF(OR(OR(IF(LEN(TRIM(G47&amp;""))=0,FALSE,NOT(IF(ISNUMBER(G47),AND(G47&gt;=0,G47=ROUND(G47,6)),FALSE))),IF(LEN(TRIM(J47&amp;""))=0,FALSE,NOT(IF(ISNUMBER(J47),AND(J47&gt;=0,J47=ROUND(J47,6)),FALSE))),IF(LEN(TRIM(H47&amp;""))=0,FALSE,NOT(IF(ISNUMBER(H47),AND(H47=ROUND(H47,4)),FALSE))),IF(LEN(TRIM(K47&amp;""))=0,FALSE,NOT(IF(ISNUMBER(K47),AND(K47=ROUND(K47,4)),FALSE)))),OR(AND(L47="Comparable",LEN(TRIM(F47&amp;""))&gt;0,LEN(TRIM(I47&amp;""))&gt;0,UPPER(SUBSTITUTE(SUBSTITUTE(TRIM(F47&amp;""),"²","2"),"³","3"))&lt;&gt;UPPER(SUBSTITUTE(SUBSTITUTE(TRIM(I47&amp;""),"²","2"),"³","3"))),AND(L47="Alta",OR(LEN(TRIM(F47&amp;""))&gt;0,LEN(TRIM(H47&amp;""))&gt;0,IF(ISNUMBER(G47),G47&lt;&gt;0,FALSE))),AND(OR(L47="Baja",L47="A otra fase"),OR(LEN(TRIM(I47&amp;""))&gt;0,LEN(TRIM(K47&amp;""))&gt;0,IF(ISNUMBER(J47),J47&lt;&gt;0,FALSE)))),AND(LEN(TRIM(L47&amp;""))&gt;0,NOT(OR(L47="Comparable",L47="Alta",OR(L47="Baja",L47="A otra fase")))),AB47&gt;1),"Revisamos unidad, tipo y números. Alta: Q1=0, Ud1/P1 vacíos. Baja o fase: Q2=0, Ud2/P2 vacíos.",IF(W47=0,"Completamos cantidades, precios, unidades compatibles y referencias. Un vacío no es cero.",IF(OR(LEN(TRIM(M47&amp;""))=0,TRIM(M47)="Por confirmar",TRIM(M47)="Pendiente"),"La diferencia se conoce; falta documentar el motivo.",IF(X47&gt;0,"Revisamos FASES: destino, cantidad íntegra, previsión y referencias sin duplicar el ID.",IF(ABS(V47)&gt;0,"Datos completos. Incluimos el ajuste visible de redondeo al explicar la diferencia.","Datos completos para el alcance introducido."))))))),"Hay una entrada con error. Corregimos el dato antes de cerrar la comprobación.")</f>
      </c>
      <c r="Q47" s="41">
        <f>IF(W47=1,ROUND(G47*Y47,2),"")</f>
      </c>
      <c r="R47" s="41">
        <f>IF(W47=1,ROUND(J47*Z47,2),"")</f>
      </c>
      <c r="S47" s="41">
        <f>IF(W47=1,ROUND((J47-G47)*Y47,2),"")</f>
      </c>
      <c r="T47" s="41">
        <f>IF(W47=1,ROUND(J47*(Z47-Y47),2),"")</f>
      </c>
      <c r="U47" s="41">
        <f>IF(W47=1,ROUND(R47-Q47,2),"")</f>
      </c>
      <c r="V47" s="41">
        <f>IF(W47=1,ROUND(U47-S47-T47,2),"")</f>
      </c>
      <c r="W47" s="41" t="n">
        <f>IFERROR(IF(AND(LEN(TRIM(C47&amp;""))&gt;0,LEN(TRIM(D47&amp;""))&gt;0,LEN(TRIM(E47&amp;""))&gt;0,AND(LEN(TRIM(N47&amp;""))&gt;0,TRIM(N47)&lt;&gt;"Pendiente",TRIM(N47)&lt;&gt;"Por confirmar"),IF(ISNUMBER(G47),AND(G47&gt;=0,G47=ROUND(G47,6)),FALSE),IF(ISNUMBER(J47),AND(J47&gt;=0,J47=ROUND(J47,6)),FALSE),IF(L47="Comparable",AND(LEN(TRIM(F47&amp;""))&gt;0,LEN(TRIM(I47&amp;""))&gt;0,UPPER(SUBSTITUTE(SUBSTITUTE(TRIM(F47&amp;""),"²","2"),"³","3"))=UPPER(SUBSTITUTE(SUBSTITUTE(TRIM(I47&amp;""),"²","2"),"³","3"))),IF(L47="Alta",AND(LEN(TRIM(F47&amp;""))=0,LEN(TRIM(I47&amp;""))&gt;0),AND(LEN(TRIM(F47&amp;""))&gt;0,LEN(TRIM(I47&amp;""))=0))),IF(L47="Comparable",AND(IF(ISNUMBER(H47),AND(H47=ROUND(H47,4)),FALSE),IF(ISNUMBER(K47),AND(K47=ROUND(K47,4)),FALSE)),IF(L47="Alta",AND(IF(ISNUMBER(K47),AND(K47=ROUND(K47,4)),FALSE),LEN(TRIM(H47&amp;""))=0,G47=0),IF(OR(L47="Baja",L47="A otra fase"),AND(IF(ISNUMBER(H47),AND(H47=ROUND(H47,4)),FALSE),LEN(TRIM(K47&amp;""))=0,J47=0),FALSE))),NOT(OR(OR(IF(LEN(TRIM(G47&amp;""))=0,FALSE,NOT(IF(ISNUMBER(G47),AND(G47&gt;=0,G47=ROUND(G47,6)),FALSE))),IF(LEN(TRIM(J47&amp;""))=0,FALSE,NOT(IF(ISNUMBER(J47),AND(J47&gt;=0,J47=ROUND(J47,6)),FALSE))),IF(LEN(TRIM(H47&amp;""))=0,FALSE,NOT(IF(ISNUMBER(H47),AND(H47=ROUND(H47,4)),FALSE))),IF(LEN(TRIM(K47&amp;""))=0,FALSE,NOT(IF(ISNUMBER(K47),AND(K47=ROUND(K47,4)),FALSE)))),OR(AND(L47="Comparable",LEN(TRIM(F47&amp;""))&gt;0,LEN(TRIM(I47&amp;""))&gt;0,UPPER(SUBSTITUTE(SUBSTITUTE(TRIM(F47&amp;""),"²","2"),"³","3"))&lt;&gt;UPPER(SUBSTITUTE(SUBSTITUTE(TRIM(I47&amp;""),"²","2"),"³","3"))),AND(L47="Alta",OR(LEN(TRIM(F47&amp;""))&gt;0,LEN(TRIM(H47&amp;""))&gt;0,IF(ISNUMBER(G47),G47&lt;&gt;0,FALSE))),AND(OR(L47="Baja",L47="A otra fase"),OR(LEN(TRIM(I47&amp;""))&gt;0,LEN(TRIM(K47&amp;""))&gt;0,IF(ISNUMBER(J47),J47&lt;&gt;0,FALSE)))),AND(LEN(TRIM(L47&amp;""))&gt;0,NOT(OR(L47="Comparable",L47="Alta",OR(L47="Baja",L47="A otra fase")))),AB47&gt;1))),1,0),0)</f>
        <v>0</v>
      </c>
      <c r="X47" s="41">
        <f>IF(OR(ISERROR(C47),ISERROR(D47),ISERROR(E47),ISERROR(F47),ISERROR(G47),ISERROR(H47),ISERROR(I47),ISERROR(J47),ISERROR(K47),ISERROR(L47),ISERROR(M47),ISERROR(N47)),2,IFERROR(IF(NOT(COUNTA(C47:N47)&gt;0),"",IF(OR(OR(IF(LEN(TRIM(G47&amp;""))=0,FALSE,NOT(IF(ISNUMBER(G47),AND(G47&gt;=0,G47=ROUND(G47,6)),FALSE))),IF(LEN(TRIM(J47&amp;""))=0,FALSE,NOT(IF(ISNUMBER(J47),AND(J47&gt;=0,J47=ROUND(J47,6)),FALSE))),IF(LEN(TRIM(H47&amp;""))=0,FALSE,NOT(IF(ISNUMBER(H47),AND(H47=ROUND(H47,4)),FALSE))),IF(LEN(TRIM(K47&amp;""))=0,FALSE,NOT(IF(ISNUMBER(K47),AND(K47=ROUND(K47,4)),FALSE)))),OR(AND(L47="Comparable",LEN(TRIM(F47&amp;""))&gt;0,LEN(TRIM(I47&amp;""))&gt;0,UPPER(SUBSTITUTE(SUBSTITUTE(TRIM(F47&amp;""),"²","2"),"³","3"))&lt;&gt;UPPER(SUBSTITUTE(SUBSTITUTE(TRIM(I47&amp;""),"²","2"),"³","3"))),AND(L47="Alta",OR(LEN(TRIM(F47&amp;""))&gt;0,LEN(TRIM(H47&amp;""))&gt;0,IF(ISNUMBER(G47),G47&lt;&gt;0,FALSE))),AND(OR(L47="Baja",L47="A otra fase"),OR(LEN(TRIM(I47&amp;""))&gt;0,LEN(TRIM(K47&amp;""))&gt;0,IF(ISNUMBER(J47),J47&lt;&gt;0,FALSE)))),AND(LEN(TRIM(L47&amp;""))&gt;0,NOT(OR(L47="Comparable",L47="Alta",OR(L47="Baja",L47="A otra fase")))),AB47&gt;1),2,IF(AND(W47=1,LEN(TRIM(M47&amp;""))&gt;0,TRIM(M47)&lt;&gt;"Por confirmar",TRIM(M47)&lt;&gt;"Pendiente",IF(L47="A otra fase",AND(COUNTIF('FASES'!$C$10:$C$39,B47)=1,SUMIF('FASES'!$C$10:$C$39,B47,'FASES'!$N$10:$N$39)=0),COUNTIF('FASES'!$C$10:$C$39,B47)=0)),0,1))),2))</f>
      </c>
      <c r="Y47" s="41">
        <f>IF(L47="Alta",IF(ISNUMBER(K47),K47,""),IF(ISNUMBER(H47),H47,""))</f>
      </c>
      <c r="Z47" s="41">
        <f>IF(OR(L47="Baja",L47="A otra fase"),IF(ISNUMBER(H47),H47,""),IF(ISNUMBER(K47),K47,""))</f>
      </c>
      <c r="AA47" s="41">
        <f>IFERROR(IF(AND(LEN(TRIM(C47&amp;""))&gt;0,LEN(TRIM(D47&amp;""))&gt;0),"ID:"&amp;SUBSTITUTE(SUBSTITUTE(SUBSTITUTE(SUBSTITUTE(UPPER(LEN(TRIM("C: "&amp;C47))&amp;":"&amp;TRIM("C: "&amp;C47)&amp;"|"&amp;LEN(TRIM("K: "&amp;D47))&amp;":"&amp;TRIM("K: "&amp;D47)),"!","!E"),"*","!A"),"?","!B"),"~","!C"),""),"")</f>
      </c>
      <c r="AB47" s="41" t="n">
        <f>IF(LEN(TRIM(AA47&amp;""))=0,0,COUNTIF($AA$10:$AA$109,AA47))</f>
        <v>0</v>
      </c>
    </row>
    <row r="48" ht="78" customHeight="1">
      <c r="B48" s="38" t="n">
        <v>39</v>
      </c>
      <c r="C48" s="43"/>
      <c r="D48" s="43"/>
      <c r="E48" s="44"/>
      <c r="F48" s="45"/>
      <c r="G48" s="46"/>
      <c r="H48" s="47"/>
      <c r="I48" s="45"/>
      <c r="J48" s="46"/>
      <c r="K48" s="47"/>
      <c r="L48" s="45"/>
      <c r="M48" s="44"/>
      <c r="N48" s="44"/>
      <c r="O48" s="38">
        <f>IF(NOT(ISNUMBER(X48)),"",IF(X48=2,"ROJO",IF(X48=1,"ÁMBAR","VERDE")))</f>
      </c>
      <c r="P48" s="39">
        <f>IFERROR(IF(NOT(COUNTA(C48:N48)&gt;0),"",IF(AB48&gt;1,"Clave repetida en el capítulo: distinguimos las ocurrencias.",IF(OR(OR(IF(LEN(TRIM(G48&amp;""))=0,FALSE,NOT(IF(ISNUMBER(G48),AND(G48&gt;=0,G48=ROUND(G48,6)),FALSE))),IF(LEN(TRIM(J48&amp;""))=0,FALSE,NOT(IF(ISNUMBER(J48),AND(J48&gt;=0,J48=ROUND(J48,6)),FALSE))),IF(LEN(TRIM(H48&amp;""))=0,FALSE,NOT(IF(ISNUMBER(H48),AND(H48=ROUND(H48,4)),FALSE))),IF(LEN(TRIM(K48&amp;""))=0,FALSE,NOT(IF(ISNUMBER(K48),AND(K48=ROUND(K48,4)),FALSE)))),OR(AND(L48="Comparable",LEN(TRIM(F48&amp;""))&gt;0,LEN(TRIM(I48&amp;""))&gt;0,UPPER(SUBSTITUTE(SUBSTITUTE(TRIM(F48&amp;""),"²","2"),"³","3"))&lt;&gt;UPPER(SUBSTITUTE(SUBSTITUTE(TRIM(I48&amp;""),"²","2"),"³","3"))),AND(L48="Alta",OR(LEN(TRIM(F48&amp;""))&gt;0,LEN(TRIM(H48&amp;""))&gt;0,IF(ISNUMBER(G48),G48&lt;&gt;0,FALSE))),AND(OR(L48="Baja",L48="A otra fase"),OR(LEN(TRIM(I48&amp;""))&gt;0,LEN(TRIM(K48&amp;""))&gt;0,IF(ISNUMBER(J48),J48&lt;&gt;0,FALSE)))),AND(LEN(TRIM(L48&amp;""))&gt;0,NOT(OR(L48="Comparable",L48="Alta",OR(L48="Baja",L48="A otra fase")))),AB48&gt;1),"Revisamos unidad, tipo y números. Alta: Q1=0, Ud1/P1 vacíos. Baja o fase: Q2=0, Ud2/P2 vacíos.",IF(W48=0,"Completamos cantidades, precios, unidades compatibles y referencias. Un vacío no es cero.",IF(OR(LEN(TRIM(M48&amp;""))=0,TRIM(M48)="Por confirmar",TRIM(M48)="Pendiente"),"La diferencia se conoce; falta documentar el motivo.",IF(X48&gt;0,"Revisamos FASES: destino, cantidad íntegra, previsión y referencias sin duplicar el ID.",IF(ABS(V48)&gt;0,"Datos completos. Incluimos el ajuste visible de redondeo al explicar la diferencia.","Datos completos para el alcance introducido."))))))),"Hay una entrada con error. Corregimos el dato antes de cerrar la comprobación.")</f>
      </c>
      <c r="Q48" s="41">
        <f>IF(W48=1,ROUND(G48*Y48,2),"")</f>
      </c>
      <c r="R48" s="41">
        <f>IF(W48=1,ROUND(J48*Z48,2),"")</f>
      </c>
      <c r="S48" s="41">
        <f>IF(W48=1,ROUND((J48-G48)*Y48,2),"")</f>
      </c>
      <c r="T48" s="41">
        <f>IF(W48=1,ROUND(J48*(Z48-Y48),2),"")</f>
      </c>
      <c r="U48" s="41">
        <f>IF(W48=1,ROUND(R48-Q48,2),"")</f>
      </c>
      <c r="V48" s="41">
        <f>IF(W48=1,ROUND(U48-S48-T48,2),"")</f>
      </c>
      <c r="W48" s="41" t="n">
        <f>IFERROR(IF(AND(LEN(TRIM(C48&amp;""))&gt;0,LEN(TRIM(D48&amp;""))&gt;0,LEN(TRIM(E48&amp;""))&gt;0,AND(LEN(TRIM(N48&amp;""))&gt;0,TRIM(N48)&lt;&gt;"Pendiente",TRIM(N48)&lt;&gt;"Por confirmar"),IF(ISNUMBER(G48),AND(G48&gt;=0,G48=ROUND(G48,6)),FALSE),IF(ISNUMBER(J48),AND(J48&gt;=0,J48=ROUND(J48,6)),FALSE),IF(L48="Comparable",AND(LEN(TRIM(F48&amp;""))&gt;0,LEN(TRIM(I48&amp;""))&gt;0,UPPER(SUBSTITUTE(SUBSTITUTE(TRIM(F48&amp;""),"²","2"),"³","3"))=UPPER(SUBSTITUTE(SUBSTITUTE(TRIM(I48&amp;""),"²","2"),"³","3"))),IF(L48="Alta",AND(LEN(TRIM(F48&amp;""))=0,LEN(TRIM(I48&amp;""))&gt;0),AND(LEN(TRIM(F48&amp;""))&gt;0,LEN(TRIM(I48&amp;""))=0))),IF(L48="Comparable",AND(IF(ISNUMBER(H48),AND(H48=ROUND(H48,4)),FALSE),IF(ISNUMBER(K48),AND(K48=ROUND(K48,4)),FALSE)),IF(L48="Alta",AND(IF(ISNUMBER(K48),AND(K48=ROUND(K48,4)),FALSE),LEN(TRIM(H48&amp;""))=0,G48=0),IF(OR(L48="Baja",L48="A otra fase"),AND(IF(ISNUMBER(H48),AND(H48=ROUND(H48,4)),FALSE),LEN(TRIM(K48&amp;""))=0,J48=0),FALSE))),NOT(OR(OR(IF(LEN(TRIM(G48&amp;""))=0,FALSE,NOT(IF(ISNUMBER(G48),AND(G48&gt;=0,G48=ROUND(G48,6)),FALSE))),IF(LEN(TRIM(J48&amp;""))=0,FALSE,NOT(IF(ISNUMBER(J48),AND(J48&gt;=0,J48=ROUND(J48,6)),FALSE))),IF(LEN(TRIM(H48&amp;""))=0,FALSE,NOT(IF(ISNUMBER(H48),AND(H48=ROUND(H48,4)),FALSE))),IF(LEN(TRIM(K48&amp;""))=0,FALSE,NOT(IF(ISNUMBER(K48),AND(K48=ROUND(K48,4)),FALSE)))),OR(AND(L48="Comparable",LEN(TRIM(F48&amp;""))&gt;0,LEN(TRIM(I48&amp;""))&gt;0,UPPER(SUBSTITUTE(SUBSTITUTE(TRIM(F48&amp;""),"²","2"),"³","3"))&lt;&gt;UPPER(SUBSTITUTE(SUBSTITUTE(TRIM(I48&amp;""),"²","2"),"³","3"))),AND(L48="Alta",OR(LEN(TRIM(F48&amp;""))&gt;0,LEN(TRIM(H48&amp;""))&gt;0,IF(ISNUMBER(G48),G48&lt;&gt;0,FALSE))),AND(OR(L48="Baja",L48="A otra fase"),OR(LEN(TRIM(I48&amp;""))&gt;0,LEN(TRIM(K48&amp;""))&gt;0,IF(ISNUMBER(J48),J48&lt;&gt;0,FALSE)))),AND(LEN(TRIM(L48&amp;""))&gt;0,NOT(OR(L48="Comparable",L48="Alta",OR(L48="Baja",L48="A otra fase")))),AB48&gt;1))),1,0),0)</f>
        <v>0</v>
      </c>
      <c r="X48" s="41">
        <f>IF(OR(ISERROR(C48),ISERROR(D48),ISERROR(E48),ISERROR(F48),ISERROR(G48),ISERROR(H48),ISERROR(I48),ISERROR(J48),ISERROR(K48),ISERROR(L48),ISERROR(M48),ISERROR(N48)),2,IFERROR(IF(NOT(COUNTA(C48:N48)&gt;0),"",IF(OR(OR(IF(LEN(TRIM(G48&amp;""))=0,FALSE,NOT(IF(ISNUMBER(G48),AND(G48&gt;=0,G48=ROUND(G48,6)),FALSE))),IF(LEN(TRIM(J48&amp;""))=0,FALSE,NOT(IF(ISNUMBER(J48),AND(J48&gt;=0,J48=ROUND(J48,6)),FALSE))),IF(LEN(TRIM(H48&amp;""))=0,FALSE,NOT(IF(ISNUMBER(H48),AND(H48=ROUND(H48,4)),FALSE))),IF(LEN(TRIM(K48&amp;""))=0,FALSE,NOT(IF(ISNUMBER(K48),AND(K48=ROUND(K48,4)),FALSE)))),OR(AND(L48="Comparable",LEN(TRIM(F48&amp;""))&gt;0,LEN(TRIM(I48&amp;""))&gt;0,UPPER(SUBSTITUTE(SUBSTITUTE(TRIM(F48&amp;""),"²","2"),"³","3"))&lt;&gt;UPPER(SUBSTITUTE(SUBSTITUTE(TRIM(I48&amp;""),"²","2"),"³","3"))),AND(L48="Alta",OR(LEN(TRIM(F48&amp;""))&gt;0,LEN(TRIM(H48&amp;""))&gt;0,IF(ISNUMBER(G48),G48&lt;&gt;0,FALSE))),AND(OR(L48="Baja",L48="A otra fase"),OR(LEN(TRIM(I48&amp;""))&gt;0,LEN(TRIM(K48&amp;""))&gt;0,IF(ISNUMBER(J48),J48&lt;&gt;0,FALSE)))),AND(LEN(TRIM(L48&amp;""))&gt;0,NOT(OR(L48="Comparable",L48="Alta",OR(L48="Baja",L48="A otra fase")))),AB48&gt;1),2,IF(AND(W48=1,LEN(TRIM(M48&amp;""))&gt;0,TRIM(M48)&lt;&gt;"Por confirmar",TRIM(M48)&lt;&gt;"Pendiente",IF(L48="A otra fase",AND(COUNTIF('FASES'!$C$10:$C$39,B48)=1,SUMIF('FASES'!$C$10:$C$39,B48,'FASES'!$N$10:$N$39)=0),COUNTIF('FASES'!$C$10:$C$39,B48)=0)),0,1))),2))</f>
      </c>
      <c r="Y48" s="41">
        <f>IF(L48="Alta",IF(ISNUMBER(K48),K48,""),IF(ISNUMBER(H48),H48,""))</f>
      </c>
      <c r="Z48" s="41">
        <f>IF(OR(L48="Baja",L48="A otra fase"),IF(ISNUMBER(H48),H48,""),IF(ISNUMBER(K48),K48,""))</f>
      </c>
      <c r="AA48" s="41">
        <f>IFERROR(IF(AND(LEN(TRIM(C48&amp;""))&gt;0,LEN(TRIM(D48&amp;""))&gt;0),"ID:"&amp;SUBSTITUTE(SUBSTITUTE(SUBSTITUTE(SUBSTITUTE(UPPER(LEN(TRIM("C: "&amp;C48))&amp;":"&amp;TRIM("C: "&amp;C48)&amp;"|"&amp;LEN(TRIM("K: "&amp;D48))&amp;":"&amp;TRIM("K: "&amp;D48)),"!","!E"),"*","!A"),"?","!B"),"~","!C"),""),"")</f>
      </c>
      <c r="AB48" s="41" t="n">
        <f>IF(LEN(TRIM(AA48&amp;""))=0,0,COUNTIF($AA$10:$AA$109,AA48))</f>
        <v>0</v>
      </c>
    </row>
    <row r="49" ht="78" customHeight="1">
      <c r="B49" s="38" t="n">
        <v>40</v>
      </c>
      <c r="C49" s="43"/>
      <c r="D49" s="43"/>
      <c r="E49" s="44"/>
      <c r="F49" s="45"/>
      <c r="G49" s="46"/>
      <c r="H49" s="47"/>
      <c r="I49" s="45"/>
      <c r="J49" s="46"/>
      <c r="K49" s="47"/>
      <c r="L49" s="45"/>
      <c r="M49" s="44"/>
      <c r="N49" s="44"/>
      <c r="O49" s="38">
        <f>IF(NOT(ISNUMBER(X49)),"",IF(X49=2,"ROJO",IF(X49=1,"ÁMBAR","VERDE")))</f>
      </c>
      <c r="P49" s="39">
        <f>IFERROR(IF(NOT(COUNTA(C49:N49)&gt;0),"",IF(AB49&gt;1,"Clave repetida en el capítulo: distinguimos las ocurrencias.",IF(OR(OR(IF(LEN(TRIM(G49&amp;""))=0,FALSE,NOT(IF(ISNUMBER(G49),AND(G49&gt;=0,G49=ROUND(G49,6)),FALSE))),IF(LEN(TRIM(J49&amp;""))=0,FALSE,NOT(IF(ISNUMBER(J49),AND(J49&gt;=0,J49=ROUND(J49,6)),FALSE))),IF(LEN(TRIM(H49&amp;""))=0,FALSE,NOT(IF(ISNUMBER(H49),AND(H49=ROUND(H49,4)),FALSE))),IF(LEN(TRIM(K49&amp;""))=0,FALSE,NOT(IF(ISNUMBER(K49),AND(K49=ROUND(K49,4)),FALSE)))),OR(AND(L49="Comparable",LEN(TRIM(F49&amp;""))&gt;0,LEN(TRIM(I49&amp;""))&gt;0,UPPER(SUBSTITUTE(SUBSTITUTE(TRIM(F49&amp;""),"²","2"),"³","3"))&lt;&gt;UPPER(SUBSTITUTE(SUBSTITUTE(TRIM(I49&amp;""),"²","2"),"³","3"))),AND(L49="Alta",OR(LEN(TRIM(F49&amp;""))&gt;0,LEN(TRIM(H49&amp;""))&gt;0,IF(ISNUMBER(G49),G49&lt;&gt;0,FALSE))),AND(OR(L49="Baja",L49="A otra fase"),OR(LEN(TRIM(I49&amp;""))&gt;0,LEN(TRIM(K49&amp;""))&gt;0,IF(ISNUMBER(J49),J49&lt;&gt;0,FALSE)))),AND(LEN(TRIM(L49&amp;""))&gt;0,NOT(OR(L49="Comparable",L49="Alta",OR(L49="Baja",L49="A otra fase")))),AB49&gt;1),"Revisamos unidad, tipo y números. Alta: Q1=0, Ud1/P1 vacíos. Baja o fase: Q2=0, Ud2/P2 vacíos.",IF(W49=0,"Completamos cantidades, precios, unidades compatibles y referencias. Un vacío no es cero.",IF(OR(LEN(TRIM(M49&amp;""))=0,TRIM(M49)="Por confirmar",TRIM(M49)="Pendiente"),"La diferencia se conoce; falta documentar el motivo.",IF(X49&gt;0,"Revisamos FASES: destino, cantidad íntegra, previsión y referencias sin duplicar el ID.",IF(ABS(V49)&gt;0,"Datos completos. Incluimos el ajuste visible de redondeo al explicar la diferencia.","Datos completos para el alcance introducido."))))))),"Hay una entrada con error. Corregimos el dato antes de cerrar la comprobación.")</f>
      </c>
      <c r="Q49" s="41">
        <f>IF(W49=1,ROUND(G49*Y49,2),"")</f>
      </c>
      <c r="R49" s="41">
        <f>IF(W49=1,ROUND(J49*Z49,2),"")</f>
      </c>
      <c r="S49" s="41">
        <f>IF(W49=1,ROUND((J49-G49)*Y49,2),"")</f>
      </c>
      <c r="T49" s="41">
        <f>IF(W49=1,ROUND(J49*(Z49-Y49),2),"")</f>
      </c>
      <c r="U49" s="41">
        <f>IF(W49=1,ROUND(R49-Q49,2),"")</f>
      </c>
      <c r="V49" s="41">
        <f>IF(W49=1,ROUND(U49-S49-T49,2),"")</f>
      </c>
      <c r="W49" s="41" t="n">
        <f>IFERROR(IF(AND(LEN(TRIM(C49&amp;""))&gt;0,LEN(TRIM(D49&amp;""))&gt;0,LEN(TRIM(E49&amp;""))&gt;0,AND(LEN(TRIM(N49&amp;""))&gt;0,TRIM(N49)&lt;&gt;"Pendiente",TRIM(N49)&lt;&gt;"Por confirmar"),IF(ISNUMBER(G49),AND(G49&gt;=0,G49=ROUND(G49,6)),FALSE),IF(ISNUMBER(J49),AND(J49&gt;=0,J49=ROUND(J49,6)),FALSE),IF(L49="Comparable",AND(LEN(TRIM(F49&amp;""))&gt;0,LEN(TRIM(I49&amp;""))&gt;0,UPPER(SUBSTITUTE(SUBSTITUTE(TRIM(F49&amp;""),"²","2"),"³","3"))=UPPER(SUBSTITUTE(SUBSTITUTE(TRIM(I49&amp;""),"²","2"),"³","3"))),IF(L49="Alta",AND(LEN(TRIM(F49&amp;""))=0,LEN(TRIM(I49&amp;""))&gt;0),AND(LEN(TRIM(F49&amp;""))&gt;0,LEN(TRIM(I49&amp;""))=0))),IF(L49="Comparable",AND(IF(ISNUMBER(H49),AND(H49=ROUND(H49,4)),FALSE),IF(ISNUMBER(K49),AND(K49=ROUND(K49,4)),FALSE)),IF(L49="Alta",AND(IF(ISNUMBER(K49),AND(K49=ROUND(K49,4)),FALSE),LEN(TRIM(H49&amp;""))=0,G49=0),IF(OR(L49="Baja",L49="A otra fase"),AND(IF(ISNUMBER(H49),AND(H49=ROUND(H49,4)),FALSE),LEN(TRIM(K49&amp;""))=0,J49=0),FALSE))),NOT(OR(OR(IF(LEN(TRIM(G49&amp;""))=0,FALSE,NOT(IF(ISNUMBER(G49),AND(G49&gt;=0,G49=ROUND(G49,6)),FALSE))),IF(LEN(TRIM(J49&amp;""))=0,FALSE,NOT(IF(ISNUMBER(J49),AND(J49&gt;=0,J49=ROUND(J49,6)),FALSE))),IF(LEN(TRIM(H49&amp;""))=0,FALSE,NOT(IF(ISNUMBER(H49),AND(H49=ROUND(H49,4)),FALSE))),IF(LEN(TRIM(K49&amp;""))=0,FALSE,NOT(IF(ISNUMBER(K49),AND(K49=ROUND(K49,4)),FALSE)))),OR(AND(L49="Comparable",LEN(TRIM(F49&amp;""))&gt;0,LEN(TRIM(I49&amp;""))&gt;0,UPPER(SUBSTITUTE(SUBSTITUTE(TRIM(F49&amp;""),"²","2"),"³","3"))&lt;&gt;UPPER(SUBSTITUTE(SUBSTITUTE(TRIM(I49&amp;""),"²","2"),"³","3"))),AND(L49="Alta",OR(LEN(TRIM(F49&amp;""))&gt;0,LEN(TRIM(H49&amp;""))&gt;0,IF(ISNUMBER(G49),G49&lt;&gt;0,FALSE))),AND(OR(L49="Baja",L49="A otra fase"),OR(LEN(TRIM(I49&amp;""))&gt;0,LEN(TRIM(K49&amp;""))&gt;0,IF(ISNUMBER(J49),J49&lt;&gt;0,FALSE)))),AND(LEN(TRIM(L49&amp;""))&gt;0,NOT(OR(L49="Comparable",L49="Alta",OR(L49="Baja",L49="A otra fase")))),AB49&gt;1))),1,0),0)</f>
        <v>0</v>
      </c>
      <c r="X49" s="41">
        <f>IF(OR(ISERROR(C49),ISERROR(D49),ISERROR(E49),ISERROR(F49),ISERROR(G49),ISERROR(H49),ISERROR(I49),ISERROR(J49),ISERROR(K49),ISERROR(L49),ISERROR(M49),ISERROR(N49)),2,IFERROR(IF(NOT(COUNTA(C49:N49)&gt;0),"",IF(OR(OR(IF(LEN(TRIM(G49&amp;""))=0,FALSE,NOT(IF(ISNUMBER(G49),AND(G49&gt;=0,G49=ROUND(G49,6)),FALSE))),IF(LEN(TRIM(J49&amp;""))=0,FALSE,NOT(IF(ISNUMBER(J49),AND(J49&gt;=0,J49=ROUND(J49,6)),FALSE))),IF(LEN(TRIM(H49&amp;""))=0,FALSE,NOT(IF(ISNUMBER(H49),AND(H49=ROUND(H49,4)),FALSE))),IF(LEN(TRIM(K49&amp;""))=0,FALSE,NOT(IF(ISNUMBER(K49),AND(K49=ROUND(K49,4)),FALSE)))),OR(AND(L49="Comparable",LEN(TRIM(F49&amp;""))&gt;0,LEN(TRIM(I49&amp;""))&gt;0,UPPER(SUBSTITUTE(SUBSTITUTE(TRIM(F49&amp;""),"²","2"),"³","3"))&lt;&gt;UPPER(SUBSTITUTE(SUBSTITUTE(TRIM(I49&amp;""),"²","2"),"³","3"))),AND(L49="Alta",OR(LEN(TRIM(F49&amp;""))&gt;0,LEN(TRIM(H49&amp;""))&gt;0,IF(ISNUMBER(G49),G49&lt;&gt;0,FALSE))),AND(OR(L49="Baja",L49="A otra fase"),OR(LEN(TRIM(I49&amp;""))&gt;0,LEN(TRIM(K49&amp;""))&gt;0,IF(ISNUMBER(J49),J49&lt;&gt;0,FALSE)))),AND(LEN(TRIM(L49&amp;""))&gt;0,NOT(OR(L49="Comparable",L49="Alta",OR(L49="Baja",L49="A otra fase")))),AB49&gt;1),2,IF(AND(W49=1,LEN(TRIM(M49&amp;""))&gt;0,TRIM(M49)&lt;&gt;"Por confirmar",TRIM(M49)&lt;&gt;"Pendiente",IF(L49="A otra fase",AND(COUNTIF('FASES'!$C$10:$C$39,B49)=1,SUMIF('FASES'!$C$10:$C$39,B49,'FASES'!$N$10:$N$39)=0),COUNTIF('FASES'!$C$10:$C$39,B49)=0)),0,1))),2))</f>
      </c>
      <c r="Y49" s="41">
        <f>IF(L49="Alta",IF(ISNUMBER(K49),K49,""),IF(ISNUMBER(H49),H49,""))</f>
      </c>
      <c r="Z49" s="41">
        <f>IF(OR(L49="Baja",L49="A otra fase"),IF(ISNUMBER(H49),H49,""),IF(ISNUMBER(K49),K49,""))</f>
      </c>
      <c r="AA49" s="41">
        <f>IFERROR(IF(AND(LEN(TRIM(C49&amp;""))&gt;0,LEN(TRIM(D49&amp;""))&gt;0),"ID:"&amp;SUBSTITUTE(SUBSTITUTE(SUBSTITUTE(SUBSTITUTE(UPPER(LEN(TRIM("C: "&amp;C49))&amp;":"&amp;TRIM("C: "&amp;C49)&amp;"|"&amp;LEN(TRIM("K: "&amp;D49))&amp;":"&amp;TRIM("K: "&amp;D49)),"!","!E"),"*","!A"),"?","!B"),"~","!C"),""),"")</f>
      </c>
      <c r="AB49" s="41" t="n">
        <f>IF(LEN(TRIM(AA49&amp;""))=0,0,COUNTIF($AA$10:$AA$109,AA49))</f>
        <v>0</v>
      </c>
    </row>
    <row r="50" ht="78" customHeight="1">
      <c r="B50" s="38" t="n">
        <v>41</v>
      </c>
      <c r="C50" s="43"/>
      <c r="D50" s="43"/>
      <c r="E50" s="44"/>
      <c r="F50" s="45"/>
      <c r="G50" s="46"/>
      <c r="H50" s="47"/>
      <c r="I50" s="45"/>
      <c r="J50" s="46"/>
      <c r="K50" s="47"/>
      <c r="L50" s="45"/>
      <c r="M50" s="44"/>
      <c r="N50" s="44"/>
      <c r="O50" s="38">
        <f>IF(NOT(ISNUMBER(X50)),"",IF(X50=2,"ROJO",IF(X50=1,"ÁMBAR","VERDE")))</f>
      </c>
      <c r="P50" s="39">
        <f>IFERROR(IF(NOT(COUNTA(C50:N50)&gt;0),"",IF(AB50&gt;1,"Clave repetida en el capítulo: distinguimos las ocurrencias.",IF(OR(OR(IF(LEN(TRIM(G50&amp;""))=0,FALSE,NOT(IF(ISNUMBER(G50),AND(G50&gt;=0,G50=ROUND(G50,6)),FALSE))),IF(LEN(TRIM(J50&amp;""))=0,FALSE,NOT(IF(ISNUMBER(J50),AND(J50&gt;=0,J50=ROUND(J50,6)),FALSE))),IF(LEN(TRIM(H50&amp;""))=0,FALSE,NOT(IF(ISNUMBER(H50),AND(H50=ROUND(H50,4)),FALSE))),IF(LEN(TRIM(K50&amp;""))=0,FALSE,NOT(IF(ISNUMBER(K50),AND(K50=ROUND(K50,4)),FALSE)))),OR(AND(L50="Comparable",LEN(TRIM(F50&amp;""))&gt;0,LEN(TRIM(I50&amp;""))&gt;0,UPPER(SUBSTITUTE(SUBSTITUTE(TRIM(F50&amp;""),"²","2"),"³","3"))&lt;&gt;UPPER(SUBSTITUTE(SUBSTITUTE(TRIM(I50&amp;""),"²","2"),"³","3"))),AND(L50="Alta",OR(LEN(TRIM(F50&amp;""))&gt;0,LEN(TRIM(H50&amp;""))&gt;0,IF(ISNUMBER(G50),G50&lt;&gt;0,FALSE))),AND(OR(L50="Baja",L50="A otra fase"),OR(LEN(TRIM(I50&amp;""))&gt;0,LEN(TRIM(K50&amp;""))&gt;0,IF(ISNUMBER(J50),J50&lt;&gt;0,FALSE)))),AND(LEN(TRIM(L50&amp;""))&gt;0,NOT(OR(L50="Comparable",L50="Alta",OR(L50="Baja",L50="A otra fase")))),AB50&gt;1),"Revisamos unidad, tipo y números. Alta: Q1=0, Ud1/P1 vacíos. Baja o fase: Q2=0, Ud2/P2 vacíos.",IF(W50=0,"Completamos cantidades, precios, unidades compatibles y referencias. Un vacío no es cero.",IF(OR(LEN(TRIM(M50&amp;""))=0,TRIM(M50)="Por confirmar",TRIM(M50)="Pendiente"),"La diferencia se conoce; falta documentar el motivo.",IF(X50&gt;0,"Revisamos FASES: destino, cantidad íntegra, previsión y referencias sin duplicar el ID.",IF(ABS(V50)&gt;0,"Datos completos. Incluimos el ajuste visible de redondeo al explicar la diferencia.","Datos completos para el alcance introducido."))))))),"Hay una entrada con error. Corregimos el dato antes de cerrar la comprobación.")</f>
      </c>
      <c r="Q50" s="41">
        <f>IF(W50=1,ROUND(G50*Y50,2),"")</f>
      </c>
      <c r="R50" s="41">
        <f>IF(W50=1,ROUND(J50*Z50,2),"")</f>
      </c>
      <c r="S50" s="41">
        <f>IF(W50=1,ROUND((J50-G50)*Y50,2),"")</f>
      </c>
      <c r="T50" s="41">
        <f>IF(W50=1,ROUND(J50*(Z50-Y50),2),"")</f>
      </c>
      <c r="U50" s="41">
        <f>IF(W50=1,ROUND(R50-Q50,2),"")</f>
      </c>
      <c r="V50" s="41">
        <f>IF(W50=1,ROUND(U50-S50-T50,2),"")</f>
      </c>
      <c r="W50" s="41" t="n">
        <f>IFERROR(IF(AND(LEN(TRIM(C50&amp;""))&gt;0,LEN(TRIM(D50&amp;""))&gt;0,LEN(TRIM(E50&amp;""))&gt;0,AND(LEN(TRIM(N50&amp;""))&gt;0,TRIM(N50)&lt;&gt;"Pendiente",TRIM(N50)&lt;&gt;"Por confirmar"),IF(ISNUMBER(G50),AND(G50&gt;=0,G50=ROUND(G50,6)),FALSE),IF(ISNUMBER(J50),AND(J50&gt;=0,J50=ROUND(J50,6)),FALSE),IF(L50="Comparable",AND(LEN(TRIM(F50&amp;""))&gt;0,LEN(TRIM(I50&amp;""))&gt;0,UPPER(SUBSTITUTE(SUBSTITUTE(TRIM(F50&amp;""),"²","2"),"³","3"))=UPPER(SUBSTITUTE(SUBSTITUTE(TRIM(I50&amp;""),"²","2"),"³","3"))),IF(L50="Alta",AND(LEN(TRIM(F50&amp;""))=0,LEN(TRIM(I50&amp;""))&gt;0),AND(LEN(TRIM(F50&amp;""))&gt;0,LEN(TRIM(I50&amp;""))=0))),IF(L50="Comparable",AND(IF(ISNUMBER(H50),AND(H50=ROUND(H50,4)),FALSE),IF(ISNUMBER(K50),AND(K50=ROUND(K50,4)),FALSE)),IF(L50="Alta",AND(IF(ISNUMBER(K50),AND(K50=ROUND(K50,4)),FALSE),LEN(TRIM(H50&amp;""))=0,G50=0),IF(OR(L50="Baja",L50="A otra fase"),AND(IF(ISNUMBER(H50),AND(H50=ROUND(H50,4)),FALSE),LEN(TRIM(K50&amp;""))=0,J50=0),FALSE))),NOT(OR(OR(IF(LEN(TRIM(G50&amp;""))=0,FALSE,NOT(IF(ISNUMBER(G50),AND(G50&gt;=0,G50=ROUND(G50,6)),FALSE))),IF(LEN(TRIM(J50&amp;""))=0,FALSE,NOT(IF(ISNUMBER(J50),AND(J50&gt;=0,J50=ROUND(J50,6)),FALSE))),IF(LEN(TRIM(H50&amp;""))=0,FALSE,NOT(IF(ISNUMBER(H50),AND(H50=ROUND(H50,4)),FALSE))),IF(LEN(TRIM(K50&amp;""))=0,FALSE,NOT(IF(ISNUMBER(K50),AND(K50=ROUND(K50,4)),FALSE)))),OR(AND(L50="Comparable",LEN(TRIM(F50&amp;""))&gt;0,LEN(TRIM(I50&amp;""))&gt;0,UPPER(SUBSTITUTE(SUBSTITUTE(TRIM(F50&amp;""),"²","2"),"³","3"))&lt;&gt;UPPER(SUBSTITUTE(SUBSTITUTE(TRIM(I50&amp;""),"²","2"),"³","3"))),AND(L50="Alta",OR(LEN(TRIM(F50&amp;""))&gt;0,LEN(TRIM(H50&amp;""))&gt;0,IF(ISNUMBER(G50),G50&lt;&gt;0,FALSE))),AND(OR(L50="Baja",L50="A otra fase"),OR(LEN(TRIM(I50&amp;""))&gt;0,LEN(TRIM(K50&amp;""))&gt;0,IF(ISNUMBER(J50),J50&lt;&gt;0,FALSE)))),AND(LEN(TRIM(L50&amp;""))&gt;0,NOT(OR(L50="Comparable",L50="Alta",OR(L50="Baja",L50="A otra fase")))),AB50&gt;1))),1,0),0)</f>
        <v>0</v>
      </c>
      <c r="X50" s="41">
        <f>IF(OR(ISERROR(C50),ISERROR(D50),ISERROR(E50),ISERROR(F50),ISERROR(G50),ISERROR(H50),ISERROR(I50),ISERROR(J50),ISERROR(K50),ISERROR(L50),ISERROR(M50),ISERROR(N50)),2,IFERROR(IF(NOT(COUNTA(C50:N50)&gt;0),"",IF(OR(OR(IF(LEN(TRIM(G50&amp;""))=0,FALSE,NOT(IF(ISNUMBER(G50),AND(G50&gt;=0,G50=ROUND(G50,6)),FALSE))),IF(LEN(TRIM(J50&amp;""))=0,FALSE,NOT(IF(ISNUMBER(J50),AND(J50&gt;=0,J50=ROUND(J50,6)),FALSE))),IF(LEN(TRIM(H50&amp;""))=0,FALSE,NOT(IF(ISNUMBER(H50),AND(H50=ROUND(H50,4)),FALSE))),IF(LEN(TRIM(K50&amp;""))=0,FALSE,NOT(IF(ISNUMBER(K50),AND(K50=ROUND(K50,4)),FALSE)))),OR(AND(L50="Comparable",LEN(TRIM(F50&amp;""))&gt;0,LEN(TRIM(I50&amp;""))&gt;0,UPPER(SUBSTITUTE(SUBSTITUTE(TRIM(F50&amp;""),"²","2"),"³","3"))&lt;&gt;UPPER(SUBSTITUTE(SUBSTITUTE(TRIM(I50&amp;""),"²","2"),"³","3"))),AND(L50="Alta",OR(LEN(TRIM(F50&amp;""))&gt;0,LEN(TRIM(H50&amp;""))&gt;0,IF(ISNUMBER(G50),G50&lt;&gt;0,FALSE))),AND(OR(L50="Baja",L50="A otra fase"),OR(LEN(TRIM(I50&amp;""))&gt;0,LEN(TRIM(K50&amp;""))&gt;0,IF(ISNUMBER(J50),J50&lt;&gt;0,FALSE)))),AND(LEN(TRIM(L50&amp;""))&gt;0,NOT(OR(L50="Comparable",L50="Alta",OR(L50="Baja",L50="A otra fase")))),AB50&gt;1),2,IF(AND(W50=1,LEN(TRIM(M50&amp;""))&gt;0,TRIM(M50)&lt;&gt;"Por confirmar",TRIM(M50)&lt;&gt;"Pendiente",IF(L50="A otra fase",AND(COUNTIF('FASES'!$C$10:$C$39,B50)=1,SUMIF('FASES'!$C$10:$C$39,B50,'FASES'!$N$10:$N$39)=0),COUNTIF('FASES'!$C$10:$C$39,B50)=0)),0,1))),2))</f>
      </c>
      <c r="Y50" s="41">
        <f>IF(L50="Alta",IF(ISNUMBER(K50),K50,""),IF(ISNUMBER(H50),H50,""))</f>
      </c>
      <c r="Z50" s="41">
        <f>IF(OR(L50="Baja",L50="A otra fase"),IF(ISNUMBER(H50),H50,""),IF(ISNUMBER(K50),K50,""))</f>
      </c>
      <c r="AA50" s="41">
        <f>IFERROR(IF(AND(LEN(TRIM(C50&amp;""))&gt;0,LEN(TRIM(D50&amp;""))&gt;0),"ID:"&amp;SUBSTITUTE(SUBSTITUTE(SUBSTITUTE(SUBSTITUTE(UPPER(LEN(TRIM("C: "&amp;C50))&amp;":"&amp;TRIM("C: "&amp;C50)&amp;"|"&amp;LEN(TRIM("K: "&amp;D50))&amp;":"&amp;TRIM("K: "&amp;D50)),"!","!E"),"*","!A"),"?","!B"),"~","!C"),""),"")</f>
      </c>
      <c r="AB50" s="41" t="n">
        <f>IF(LEN(TRIM(AA50&amp;""))=0,0,COUNTIF($AA$10:$AA$109,AA50))</f>
        <v>0</v>
      </c>
    </row>
    <row r="51" ht="78" customHeight="1">
      <c r="B51" s="38" t="n">
        <v>42</v>
      </c>
      <c r="C51" s="43"/>
      <c r="D51" s="43"/>
      <c r="E51" s="44"/>
      <c r="F51" s="45"/>
      <c r="G51" s="46"/>
      <c r="H51" s="47"/>
      <c r="I51" s="45"/>
      <c r="J51" s="46"/>
      <c r="K51" s="47"/>
      <c r="L51" s="45"/>
      <c r="M51" s="44"/>
      <c r="N51" s="44"/>
      <c r="O51" s="38">
        <f>IF(NOT(ISNUMBER(X51)),"",IF(X51=2,"ROJO",IF(X51=1,"ÁMBAR","VERDE")))</f>
      </c>
      <c r="P51" s="39">
        <f>IFERROR(IF(NOT(COUNTA(C51:N51)&gt;0),"",IF(AB51&gt;1,"Clave repetida en el capítulo: distinguimos las ocurrencias.",IF(OR(OR(IF(LEN(TRIM(G51&amp;""))=0,FALSE,NOT(IF(ISNUMBER(G51),AND(G51&gt;=0,G51=ROUND(G51,6)),FALSE))),IF(LEN(TRIM(J51&amp;""))=0,FALSE,NOT(IF(ISNUMBER(J51),AND(J51&gt;=0,J51=ROUND(J51,6)),FALSE))),IF(LEN(TRIM(H51&amp;""))=0,FALSE,NOT(IF(ISNUMBER(H51),AND(H51=ROUND(H51,4)),FALSE))),IF(LEN(TRIM(K51&amp;""))=0,FALSE,NOT(IF(ISNUMBER(K51),AND(K51=ROUND(K51,4)),FALSE)))),OR(AND(L51="Comparable",LEN(TRIM(F51&amp;""))&gt;0,LEN(TRIM(I51&amp;""))&gt;0,UPPER(SUBSTITUTE(SUBSTITUTE(TRIM(F51&amp;""),"²","2"),"³","3"))&lt;&gt;UPPER(SUBSTITUTE(SUBSTITUTE(TRIM(I51&amp;""),"²","2"),"³","3"))),AND(L51="Alta",OR(LEN(TRIM(F51&amp;""))&gt;0,LEN(TRIM(H51&amp;""))&gt;0,IF(ISNUMBER(G51),G51&lt;&gt;0,FALSE))),AND(OR(L51="Baja",L51="A otra fase"),OR(LEN(TRIM(I51&amp;""))&gt;0,LEN(TRIM(K51&amp;""))&gt;0,IF(ISNUMBER(J51),J51&lt;&gt;0,FALSE)))),AND(LEN(TRIM(L51&amp;""))&gt;0,NOT(OR(L51="Comparable",L51="Alta",OR(L51="Baja",L51="A otra fase")))),AB51&gt;1),"Revisamos unidad, tipo y números. Alta: Q1=0, Ud1/P1 vacíos. Baja o fase: Q2=0, Ud2/P2 vacíos.",IF(W51=0,"Completamos cantidades, precios, unidades compatibles y referencias. Un vacío no es cero.",IF(OR(LEN(TRIM(M51&amp;""))=0,TRIM(M51)="Por confirmar",TRIM(M51)="Pendiente"),"La diferencia se conoce; falta documentar el motivo.",IF(X51&gt;0,"Revisamos FASES: destino, cantidad íntegra, previsión y referencias sin duplicar el ID.",IF(ABS(V51)&gt;0,"Datos completos. Incluimos el ajuste visible de redondeo al explicar la diferencia.","Datos completos para el alcance introducido."))))))),"Hay una entrada con error. Corregimos el dato antes de cerrar la comprobación.")</f>
      </c>
      <c r="Q51" s="41">
        <f>IF(W51=1,ROUND(G51*Y51,2),"")</f>
      </c>
      <c r="R51" s="41">
        <f>IF(W51=1,ROUND(J51*Z51,2),"")</f>
      </c>
      <c r="S51" s="41">
        <f>IF(W51=1,ROUND((J51-G51)*Y51,2),"")</f>
      </c>
      <c r="T51" s="41">
        <f>IF(W51=1,ROUND(J51*(Z51-Y51),2),"")</f>
      </c>
      <c r="U51" s="41">
        <f>IF(W51=1,ROUND(R51-Q51,2),"")</f>
      </c>
      <c r="V51" s="41">
        <f>IF(W51=1,ROUND(U51-S51-T51,2),"")</f>
      </c>
      <c r="W51" s="41" t="n">
        <f>IFERROR(IF(AND(LEN(TRIM(C51&amp;""))&gt;0,LEN(TRIM(D51&amp;""))&gt;0,LEN(TRIM(E51&amp;""))&gt;0,AND(LEN(TRIM(N51&amp;""))&gt;0,TRIM(N51)&lt;&gt;"Pendiente",TRIM(N51)&lt;&gt;"Por confirmar"),IF(ISNUMBER(G51),AND(G51&gt;=0,G51=ROUND(G51,6)),FALSE),IF(ISNUMBER(J51),AND(J51&gt;=0,J51=ROUND(J51,6)),FALSE),IF(L51="Comparable",AND(LEN(TRIM(F51&amp;""))&gt;0,LEN(TRIM(I51&amp;""))&gt;0,UPPER(SUBSTITUTE(SUBSTITUTE(TRIM(F51&amp;""),"²","2"),"³","3"))=UPPER(SUBSTITUTE(SUBSTITUTE(TRIM(I51&amp;""),"²","2"),"³","3"))),IF(L51="Alta",AND(LEN(TRIM(F51&amp;""))=0,LEN(TRIM(I51&amp;""))&gt;0),AND(LEN(TRIM(F51&amp;""))&gt;0,LEN(TRIM(I51&amp;""))=0))),IF(L51="Comparable",AND(IF(ISNUMBER(H51),AND(H51=ROUND(H51,4)),FALSE),IF(ISNUMBER(K51),AND(K51=ROUND(K51,4)),FALSE)),IF(L51="Alta",AND(IF(ISNUMBER(K51),AND(K51=ROUND(K51,4)),FALSE),LEN(TRIM(H51&amp;""))=0,G51=0),IF(OR(L51="Baja",L51="A otra fase"),AND(IF(ISNUMBER(H51),AND(H51=ROUND(H51,4)),FALSE),LEN(TRIM(K51&amp;""))=0,J51=0),FALSE))),NOT(OR(OR(IF(LEN(TRIM(G51&amp;""))=0,FALSE,NOT(IF(ISNUMBER(G51),AND(G51&gt;=0,G51=ROUND(G51,6)),FALSE))),IF(LEN(TRIM(J51&amp;""))=0,FALSE,NOT(IF(ISNUMBER(J51),AND(J51&gt;=0,J51=ROUND(J51,6)),FALSE))),IF(LEN(TRIM(H51&amp;""))=0,FALSE,NOT(IF(ISNUMBER(H51),AND(H51=ROUND(H51,4)),FALSE))),IF(LEN(TRIM(K51&amp;""))=0,FALSE,NOT(IF(ISNUMBER(K51),AND(K51=ROUND(K51,4)),FALSE)))),OR(AND(L51="Comparable",LEN(TRIM(F51&amp;""))&gt;0,LEN(TRIM(I51&amp;""))&gt;0,UPPER(SUBSTITUTE(SUBSTITUTE(TRIM(F51&amp;""),"²","2"),"³","3"))&lt;&gt;UPPER(SUBSTITUTE(SUBSTITUTE(TRIM(I51&amp;""),"²","2"),"³","3"))),AND(L51="Alta",OR(LEN(TRIM(F51&amp;""))&gt;0,LEN(TRIM(H51&amp;""))&gt;0,IF(ISNUMBER(G51),G51&lt;&gt;0,FALSE))),AND(OR(L51="Baja",L51="A otra fase"),OR(LEN(TRIM(I51&amp;""))&gt;0,LEN(TRIM(K51&amp;""))&gt;0,IF(ISNUMBER(J51),J51&lt;&gt;0,FALSE)))),AND(LEN(TRIM(L51&amp;""))&gt;0,NOT(OR(L51="Comparable",L51="Alta",OR(L51="Baja",L51="A otra fase")))),AB51&gt;1))),1,0),0)</f>
        <v>0</v>
      </c>
      <c r="X51" s="41">
        <f>IF(OR(ISERROR(C51),ISERROR(D51),ISERROR(E51),ISERROR(F51),ISERROR(G51),ISERROR(H51),ISERROR(I51),ISERROR(J51),ISERROR(K51),ISERROR(L51),ISERROR(M51),ISERROR(N51)),2,IFERROR(IF(NOT(COUNTA(C51:N51)&gt;0),"",IF(OR(OR(IF(LEN(TRIM(G51&amp;""))=0,FALSE,NOT(IF(ISNUMBER(G51),AND(G51&gt;=0,G51=ROUND(G51,6)),FALSE))),IF(LEN(TRIM(J51&amp;""))=0,FALSE,NOT(IF(ISNUMBER(J51),AND(J51&gt;=0,J51=ROUND(J51,6)),FALSE))),IF(LEN(TRIM(H51&amp;""))=0,FALSE,NOT(IF(ISNUMBER(H51),AND(H51=ROUND(H51,4)),FALSE))),IF(LEN(TRIM(K51&amp;""))=0,FALSE,NOT(IF(ISNUMBER(K51),AND(K51=ROUND(K51,4)),FALSE)))),OR(AND(L51="Comparable",LEN(TRIM(F51&amp;""))&gt;0,LEN(TRIM(I51&amp;""))&gt;0,UPPER(SUBSTITUTE(SUBSTITUTE(TRIM(F51&amp;""),"²","2"),"³","3"))&lt;&gt;UPPER(SUBSTITUTE(SUBSTITUTE(TRIM(I51&amp;""),"²","2"),"³","3"))),AND(L51="Alta",OR(LEN(TRIM(F51&amp;""))&gt;0,LEN(TRIM(H51&amp;""))&gt;0,IF(ISNUMBER(G51),G51&lt;&gt;0,FALSE))),AND(OR(L51="Baja",L51="A otra fase"),OR(LEN(TRIM(I51&amp;""))&gt;0,LEN(TRIM(K51&amp;""))&gt;0,IF(ISNUMBER(J51),J51&lt;&gt;0,FALSE)))),AND(LEN(TRIM(L51&amp;""))&gt;0,NOT(OR(L51="Comparable",L51="Alta",OR(L51="Baja",L51="A otra fase")))),AB51&gt;1),2,IF(AND(W51=1,LEN(TRIM(M51&amp;""))&gt;0,TRIM(M51)&lt;&gt;"Por confirmar",TRIM(M51)&lt;&gt;"Pendiente",IF(L51="A otra fase",AND(COUNTIF('FASES'!$C$10:$C$39,B51)=1,SUMIF('FASES'!$C$10:$C$39,B51,'FASES'!$N$10:$N$39)=0),COUNTIF('FASES'!$C$10:$C$39,B51)=0)),0,1))),2))</f>
      </c>
      <c r="Y51" s="41">
        <f>IF(L51="Alta",IF(ISNUMBER(K51),K51,""),IF(ISNUMBER(H51),H51,""))</f>
      </c>
      <c r="Z51" s="41">
        <f>IF(OR(L51="Baja",L51="A otra fase"),IF(ISNUMBER(H51),H51,""),IF(ISNUMBER(K51),K51,""))</f>
      </c>
      <c r="AA51" s="41">
        <f>IFERROR(IF(AND(LEN(TRIM(C51&amp;""))&gt;0,LEN(TRIM(D51&amp;""))&gt;0),"ID:"&amp;SUBSTITUTE(SUBSTITUTE(SUBSTITUTE(SUBSTITUTE(UPPER(LEN(TRIM("C: "&amp;C51))&amp;":"&amp;TRIM("C: "&amp;C51)&amp;"|"&amp;LEN(TRIM("K: "&amp;D51))&amp;":"&amp;TRIM("K: "&amp;D51)),"!","!E"),"*","!A"),"?","!B"),"~","!C"),""),"")</f>
      </c>
      <c r="AB51" s="41" t="n">
        <f>IF(LEN(TRIM(AA51&amp;""))=0,0,COUNTIF($AA$10:$AA$109,AA51))</f>
        <v>0</v>
      </c>
    </row>
    <row r="52" ht="78" customHeight="1">
      <c r="B52" s="38" t="n">
        <v>43</v>
      </c>
      <c r="C52" s="43"/>
      <c r="D52" s="43"/>
      <c r="E52" s="44"/>
      <c r="F52" s="45"/>
      <c r="G52" s="46"/>
      <c r="H52" s="47"/>
      <c r="I52" s="45"/>
      <c r="J52" s="46"/>
      <c r="K52" s="47"/>
      <c r="L52" s="45"/>
      <c r="M52" s="44"/>
      <c r="N52" s="44"/>
      <c r="O52" s="38">
        <f>IF(NOT(ISNUMBER(X52)),"",IF(X52=2,"ROJO",IF(X52=1,"ÁMBAR","VERDE")))</f>
      </c>
      <c r="P52" s="39">
        <f>IFERROR(IF(NOT(COUNTA(C52:N52)&gt;0),"",IF(AB52&gt;1,"Clave repetida en el capítulo: distinguimos las ocurrencias.",IF(OR(OR(IF(LEN(TRIM(G52&amp;""))=0,FALSE,NOT(IF(ISNUMBER(G52),AND(G52&gt;=0,G52=ROUND(G52,6)),FALSE))),IF(LEN(TRIM(J52&amp;""))=0,FALSE,NOT(IF(ISNUMBER(J52),AND(J52&gt;=0,J52=ROUND(J52,6)),FALSE))),IF(LEN(TRIM(H52&amp;""))=0,FALSE,NOT(IF(ISNUMBER(H52),AND(H52=ROUND(H52,4)),FALSE))),IF(LEN(TRIM(K52&amp;""))=0,FALSE,NOT(IF(ISNUMBER(K52),AND(K52=ROUND(K52,4)),FALSE)))),OR(AND(L52="Comparable",LEN(TRIM(F52&amp;""))&gt;0,LEN(TRIM(I52&amp;""))&gt;0,UPPER(SUBSTITUTE(SUBSTITUTE(TRIM(F52&amp;""),"²","2"),"³","3"))&lt;&gt;UPPER(SUBSTITUTE(SUBSTITUTE(TRIM(I52&amp;""),"²","2"),"³","3"))),AND(L52="Alta",OR(LEN(TRIM(F52&amp;""))&gt;0,LEN(TRIM(H52&amp;""))&gt;0,IF(ISNUMBER(G52),G52&lt;&gt;0,FALSE))),AND(OR(L52="Baja",L52="A otra fase"),OR(LEN(TRIM(I52&amp;""))&gt;0,LEN(TRIM(K52&amp;""))&gt;0,IF(ISNUMBER(J52),J52&lt;&gt;0,FALSE)))),AND(LEN(TRIM(L52&amp;""))&gt;0,NOT(OR(L52="Comparable",L52="Alta",OR(L52="Baja",L52="A otra fase")))),AB52&gt;1),"Revisamos unidad, tipo y números. Alta: Q1=0, Ud1/P1 vacíos. Baja o fase: Q2=0, Ud2/P2 vacíos.",IF(W52=0,"Completamos cantidades, precios, unidades compatibles y referencias. Un vacío no es cero.",IF(OR(LEN(TRIM(M52&amp;""))=0,TRIM(M52)="Por confirmar",TRIM(M52)="Pendiente"),"La diferencia se conoce; falta documentar el motivo.",IF(X52&gt;0,"Revisamos FASES: destino, cantidad íntegra, previsión y referencias sin duplicar el ID.",IF(ABS(V52)&gt;0,"Datos completos. Incluimos el ajuste visible de redondeo al explicar la diferencia.","Datos completos para el alcance introducido."))))))),"Hay una entrada con error. Corregimos el dato antes de cerrar la comprobación.")</f>
      </c>
      <c r="Q52" s="41">
        <f>IF(W52=1,ROUND(G52*Y52,2),"")</f>
      </c>
      <c r="R52" s="41">
        <f>IF(W52=1,ROUND(J52*Z52,2),"")</f>
      </c>
      <c r="S52" s="41">
        <f>IF(W52=1,ROUND((J52-G52)*Y52,2),"")</f>
      </c>
      <c r="T52" s="41">
        <f>IF(W52=1,ROUND(J52*(Z52-Y52),2),"")</f>
      </c>
      <c r="U52" s="41">
        <f>IF(W52=1,ROUND(R52-Q52,2),"")</f>
      </c>
      <c r="V52" s="41">
        <f>IF(W52=1,ROUND(U52-S52-T52,2),"")</f>
      </c>
      <c r="W52" s="41" t="n">
        <f>IFERROR(IF(AND(LEN(TRIM(C52&amp;""))&gt;0,LEN(TRIM(D52&amp;""))&gt;0,LEN(TRIM(E52&amp;""))&gt;0,AND(LEN(TRIM(N52&amp;""))&gt;0,TRIM(N52)&lt;&gt;"Pendiente",TRIM(N52)&lt;&gt;"Por confirmar"),IF(ISNUMBER(G52),AND(G52&gt;=0,G52=ROUND(G52,6)),FALSE),IF(ISNUMBER(J52),AND(J52&gt;=0,J52=ROUND(J52,6)),FALSE),IF(L52="Comparable",AND(LEN(TRIM(F52&amp;""))&gt;0,LEN(TRIM(I52&amp;""))&gt;0,UPPER(SUBSTITUTE(SUBSTITUTE(TRIM(F52&amp;""),"²","2"),"³","3"))=UPPER(SUBSTITUTE(SUBSTITUTE(TRIM(I52&amp;""),"²","2"),"³","3"))),IF(L52="Alta",AND(LEN(TRIM(F52&amp;""))=0,LEN(TRIM(I52&amp;""))&gt;0),AND(LEN(TRIM(F52&amp;""))&gt;0,LEN(TRIM(I52&amp;""))=0))),IF(L52="Comparable",AND(IF(ISNUMBER(H52),AND(H52=ROUND(H52,4)),FALSE),IF(ISNUMBER(K52),AND(K52=ROUND(K52,4)),FALSE)),IF(L52="Alta",AND(IF(ISNUMBER(K52),AND(K52=ROUND(K52,4)),FALSE),LEN(TRIM(H52&amp;""))=0,G52=0),IF(OR(L52="Baja",L52="A otra fase"),AND(IF(ISNUMBER(H52),AND(H52=ROUND(H52,4)),FALSE),LEN(TRIM(K52&amp;""))=0,J52=0),FALSE))),NOT(OR(OR(IF(LEN(TRIM(G52&amp;""))=0,FALSE,NOT(IF(ISNUMBER(G52),AND(G52&gt;=0,G52=ROUND(G52,6)),FALSE))),IF(LEN(TRIM(J52&amp;""))=0,FALSE,NOT(IF(ISNUMBER(J52),AND(J52&gt;=0,J52=ROUND(J52,6)),FALSE))),IF(LEN(TRIM(H52&amp;""))=0,FALSE,NOT(IF(ISNUMBER(H52),AND(H52=ROUND(H52,4)),FALSE))),IF(LEN(TRIM(K52&amp;""))=0,FALSE,NOT(IF(ISNUMBER(K52),AND(K52=ROUND(K52,4)),FALSE)))),OR(AND(L52="Comparable",LEN(TRIM(F52&amp;""))&gt;0,LEN(TRIM(I52&amp;""))&gt;0,UPPER(SUBSTITUTE(SUBSTITUTE(TRIM(F52&amp;""),"²","2"),"³","3"))&lt;&gt;UPPER(SUBSTITUTE(SUBSTITUTE(TRIM(I52&amp;""),"²","2"),"³","3"))),AND(L52="Alta",OR(LEN(TRIM(F52&amp;""))&gt;0,LEN(TRIM(H52&amp;""))&gt;0,IF(ISNUMBER(G52),G52&lt;&gt;0,FALSE))),AND(OR(L52="Baja",L52="A otra fase"),OR(LEN(TRIM(I52&amp;""))&gt;0,LEN(TRIM(K52&amp;""))&gt;0,IF(ISNUMBER(J52),J52&lt;&gt;0,FALSE)))),AND(LEN(TRIM(L52&amp;""))&gt;0,NOT(OR(L52="Comparable",L52="Alta",OR(L52="Baja",L52="A otra fase")))),AB52&gt;1))),1,0),0)</f>
        <v>0</v>
      </c>
      <c r="X52" s="41">
        <f>IF(OR(ISERROR(C52),ISERROR(D52),ISERROR(E52),ISERROR(F52),ISERROR(G52),ISERROR(H52),ISERROR(I52),ISERROR(J52),ISERROR(K52),ISERROR(L52),ISERROR(M52),ISERROR(N52)),2,IFERROR(IF(NOT(COUNTA(C52:N52)&gt;0),"",IF(OR(OR(IF(LEN(TRIM(G52&amp;""))=0,FALSE,NOT(IF(ISNUMBER(G52),AND(G52&gt;=0,G52=ROUND(G52,6)),FALSE))),IF(LEN(TRIM(J52&amp;""))=0,FALSE,NOT(IF(ISNUMBER(J52),AND(J52&gt;=0,J52=ROUND(J52,6)),FALSE))),IF(LEN(TRIM(H52&amp;""))=0,FALSE,NOT(IF(ISNUMBER(H52),AND(H52=ROUND(H52,4)),FALSE))),IF(LEN(TRIM(K52&amp;""))=0,FALSE,NOT(IF(ISNUMBER(K52),AND(K52=ROUND(K52,4)),FALSE)))),OR(AND(L52="Comparable",LEN(TRIM(F52&amp;""))&gt;0,LEN(TRIM(I52&amp;""))&gt;0,UPPER(SUBSTITUTE(SUBSTITUTE(TRIM(F52&amp;""),"²","2"),"³","3"))&lt;&gt;UPPER(SUBSTITUTE(SUBSTITUTE(TRIM(I52&amp;""),"²","2"),"³","3"))),AND(L52="Alta",OR(LEN(TRIM(F52&amp;""))&gt;0,LEN(TRIM(H52&amp;""))&gt;0,IF(ISNUMBER(G52),G52&lt;&gt;0,FALSE))),AND(OR(L52="Baja",L52="A otra fase"),OR(LEN(TRIM(I52&amp;""))&gt;0,LEN(TRIM(K52&amp;""))&gt;0,IF(ISNUMBER(J52),J52&lt;&gt;0,FALSE)))),AND(LEN(TRIM(L52&amp;""))&gt;0,NOT(OR(L52="Comparable",L52="Alta",OR(L52="Baja",L52="A otra fase")))),AB52&gt;1),2,IF(AND(W52=1,LEN(TRIM(M52&amp;""))&gt;0,TRIM(M52)&lt;&gt;"Por confirmar",TRIM(M52)&lt;&gt;"Pendiente",IF(L52="A otra fase",AND(COUNTIF('FASES'!$C$10:$C$39,B52)=1,SUMIF('FASES'!$C$10:$C$39,B52,'FASES'!$N$10:$N$39)=0),COUNTIF('FASES'!$C$10:$C$39,B52)=0)),0,1))),2))</f>
      </c>
      <c r="Y52" s="41">
        <f>IF(L52="Alta",IF(ISNUMBER(K52),K52,""),IF(ISNUMBER(H52),H52,""))</f>
      </c>
      <c r="Z52" s="41">
        <f>IF(OR(L52="Baja",L52="A otra fase"),IF(ISNUMBER(H52),H52,""),IF(ISNUMBER(K52),K52,""))</f>
      </c>
      <c r="AA52" s="41">
        <f>IFERROR(IF(AND(LEN(TRIM(C52&amp;""))&gt;0,LEN(TRIM(D52&amp;""))&gt;0),"ID:"&amp;SUBSTITUTE(SUBSTITUTE(SUBSTITUTE(SUBSTITUTE(UPPER(LEN(TRIM("C: "&amp;C52))&amp;":"&amp;TRIM("C: "&amp;C52)&amp;"|"&amp;LEN(TRIM("K: "&amp;D52))&amp;":"&amp;TRIM("K: "&amp;D52)),"!","!E"),"*","!A"),"?","!B"),"~","!C"),""),"")</f>
      </c>
      <c r="AB52" s="41" t="n">
        <f>IF(LEN(TRIM(AA52&amp;""))=0,0,COUNTIF($AA$10:$AA$109,AA52))</f>
        <v>0</v>
      </c>
    </row>
    <row r="53" ht="78" customHeight="1">
      <c r="B53" s="38" t="n">
        <v>44</v>
      </c>
      <c r="C53" s="43"/>
      <c r="D53" s="43"/>
      <c r="E53" s="44"/>
      <c r="F53" s="45"/>
      <c r="G53" s="46"/>
      <c r="H53" s="47"/>
      <c r="I53" s="45"/>
      <c r="J53" s="46"/>
      <c r="K53" s="47"/>
      <c r="L53" s="45"/>
      <c r="M53" s="44"/>
      <c r="N53" s="44"/>
      <c r="O53" s="38">
        <f>IF(NOT(ISNUMBER(X53)),"",IF(X53=2,"ROJO",IF(X53=1,"ÁMBAR","VERDE")))</f>
      </c>
      <c r="P53" s="39">
        <f>IFERROR(IF(NOT(COUNTA(C53:N53)&gt;0),"",IF(AB53&gt;1,"Clave repetida en el capítulo: distinguimos las ocurrencias.",IF(OR(OR(IF(LEN(TRIM(G53&amp;""))=0,FALSE,NOT(IF(ISNUMBER(G53),AND(G53&gt;=0,G53=ROUND(G53,6)),FALSE))),IF(LEN(TRIM(J53&amp;""))=0,FALSE,NOT(IF(ISNUMBER(J53),AND(J53&gt;=0,J53=ROUND(J53,6)),FALSE))),IF(LEN(TRIM(H53&amp;""))=0,FALSE,NOT(IF(ISNUMBER(H53),AND(H53=ROUND(H53,4)),FALSE))),IF(LEN(TRIM(K53&amp;""))=0,FALSE,NOT(IF(ISNUMBER(K53),AND(K53=ROUND(K53,4)),FALSE)))),OR(AND(L53="Comparable",LEN(TRIM(F53&amp;""))&gt;0,LEN(TRIM(I53&amp;""))&gt;0,UPPER(SUBSTITUTE(SUBSTITUTE(TRIM(F53&amp;""),"²","2"),"³","3"))&lt;&gt;UPPER(SUBSTITUTE(SUBSTITUTE(TRIM(I53&amp;""),"²","2"),"³","3"))),AND(L53="Alta",OR(LEN(TRIM(F53&amp;""))&gt;0,LEN(TRIM(H53&amp;""))&gt;0,IF(ISNUMBER(G53),G53&lt;&gt;0,FALSE))),AND(OR(L53="Baja",L53="A otra fase"),OR(LEN(TRIM(I53&amp;""))&gt;0,LEN(TRIM(K53&amp;""))&gt;0,IF(ISNUMBER(J53),J53&lt;&gt;0,FALSE)))),AND(LEN(TRIM(L53&amp;""))&gt;0,NOT(OR(L53="Comparable",L53="Alta",OR(L53="Baja",L53="A otra fase")))),AB53&gt;1),"Revisamos unidad, tipo y números. Alta: Q1=0, Ud1/P1 vacíos. Baja o fase: Q2=0, Ud2/P2 vacíos.",IF(W53=0,"Completamos cantidades, precios, unidades compatibles y referencias. Un vacío no es cero.",IF(OR(LEN(TRIM(M53&amp;""))=0,TRIM(M53)="Por confirmar",TRIM(M53)="Pendiente"),"La diferencia se conoce; falta documentar el motivo.",IF(X53&gt;0,"Revisamos FASES: destino, cantidad íntegra, previsión y referencias sin duplicar el ID.",IF(ABS(V53)&gt;0,"Datos completos. Incluimos el ajuste visible de redondeo al explicar la diferencia.","Datos completos para el alcance introducido."))))))),"Hay una entrada con error. Corregimos el dato antes de cerrar la comprobación.")</f>
      </c>
      <c r="Q53" s="41">
        <f>IF(W53=1,ROUND(G53*Y53,2),"")</f>
      </c>
      <c r="R53" s="41">
        <f>IF(W53=1,ROUND(J53*Z53,2),"")</f>
      </c>
      <c r="S53" s="41">
        <f>IF(W53=1,ROUND((J53-G53)*Y53,2),"")</f>
      </c>
      <c r="T53" s="41">
        <f>IF(W53=1,ROUND(J53*(Z53-Y53),2),"")</f>
      </c>
      <c r="U53" s="41">
        <f>IF(W53=1,ROUND(R53-Q53,2),"")</f>
      </c>
      <c r="V53" s="41">
        <f>IF(W53=1,ROUND(U53-S53-T53,2),"")</f>
      </c>
      <c r="W53" s="41" t="n">
        <f>IFERROR(IF(AND(LEN(TRIM(C53&amp;""))&gt;0,LEN(TRIM(D53&amp;""))&gt;0,LEN(TRIM(E53&amp;""))&gt;0,AND(LEN(TRIM(N53&amp;""))&gt;0,TRIM(N53)&lt;&gt;"Pendiente",TRIM(N53)&lt;&gt;"Por confirmar"),IF(ISNUMBER(G53),AND(G53&gt;=0,G53=ROUND(G53,6)),FALSE),IF(ISNUMBER(J53),AND(J53&gt;=0,J53=ROUND(J53,6)),FALSE),IF(L53="Comparable",AND(LEN(TRIM(F53&amp;""))&gt;0,LEN(TRIM(I53&amp;""))&gt;0,UPPER(SUBSTITUTE(SUBSTITUTE(TRIM(F53&amp;""),"²","2"),"³","3"))=UPPER(SUBSTITUTE(SUBSTITUTE(TRIM(I53&amp;""),"²","2"),"³","3"))),IF(L53="Alta",AND(LEN(TRIM(F53&amp;""))=0,LEN(TRIM(I53&amp;""))&gt;0),AND(LEN(TRIM(F53&amp;""))&gt;0,LEN(TRIM(I53&amp;""))=0))),IF(L53="Comparable",AND(IF(ISNUMBER(H53),AND(H53=ROUND(H53,4)),FALSE),IF(ISNUMBER(K53),AND(K53=ROUND(K53,4)),FALSE)),IF(L53="Alta",AND(IF(ISNUMBER(K53),AND(K53=ROUND(K53,4)),FALSE),LEN(TRIM(H53&amp;""))=0,G53=0),IF(OR(L53="Baja",L53="A otra fase"),AND(IF(ISNUMBER(H53),AND(H53=ROUND(H53,4)),FALSE),LEN(TRIM(K53&amp;""))=0,J53=0),FALSE))),NOT(OR(OR(IF(LEN(TRIM(G53&amp;""))=0,FALSE,NOT(IF(ISNUMBER(G53),AND(G53&gt;=0,G53=ROUND(G53,6)),FALSE))),IF(LEN(TRIM(J53&amp;""))=0,FALSE,NOT(IF(ISNUMBER(J53),AND(J53&gt;=0,J53=ROUND(J53,6)),FALSE))),IF(LEN(TRIM(H53&amp;""))=0,FALSE,NOT(IF(ISNUMBER(H53),AND(H53=ROUND(H53,4)),FALSE))),IF(LEN(TRIM(K53&amp;""))=0,FALSE,NOT(IF(ISNUMBER(K53),AND(K53=ROUND(K53,4)),FALSE)))),OR(AND(L53="Comparable",LEN(TRIM(F53&amp;""))&gt;0,LEN(TRIM(I53&amp;""))&gt;0,UPPER(SUBSTITUTE(SUBSTITUTE(TRIM(F53&amp;""),"²","2"),"³","3"))&lt;&gt;UPPER(SUBSTITUTE(SUBSTITUTE(TRIM(I53&amp;""),"²","2"),"³","3"))),AND(L53="Alta",OR(LEN(TRIM(F53&amp;""))&gt;0,LEN(TRIM(H53&amp;""))&gt;0,IF(ISNUMBER(G53),G53&lt;&gt;0,FALSE))),AND(OR(L53="Baja",L53="A otra fase"),OR(LEN(TRIM(I53&amp;""))&gt;0,LEN(TRIM(K53&amp;""))&gt;0,IF(ISNUMBER(J53),J53&lt;&gt;0,FALSE)))),AND(LEN(TRIM(L53&amp;""))&gt;0,NOT(OR(L53="Comparable",L53="Alta",OR(L53="Baja",L53="A otra fase")))),AB53&gt;1))),1,0),0)</f>
        <v>0</v>
      </c>
      <c r="X53" s="41">
        <f>IF(OR(ISERROR(C53),ISERROR(D53),ISERROR(E53),ISERROR(F53),ISERROR(G53),ISERROR(H53),ISERROR(I53),ISERROR(J53),ISERROR(K53),ISERROR(L53),ISERROR(M53),ISERROR(N53)),2,IFERROR(IF(NOT(COUNTA(C53:N53)&gt;0),"",IF(OR(OR(IF(LEN(TRIM(G53&amp;""))=0,FALSE,NOT(IF(ISNUMBER(G53),AND(G53&gt;=0,G53=ROUND(G53,6)),FALSE))),IF(LEN(TRIM(J53&amp;""))=0,FALSE,NOT(IF(ISNUMBER(J53),AND(J53&gt;=0,J53=ROUND(J53,6)),FALSE))),IF(LEN(TRIM(H53&amp;""))=0,FALSE,NOT(IF(ISNUMBER(H53),AND(H53=ROUND(H53,4)),FALSE))),IF(LEN(TRIM(K53&amp;""))=0,FALSE,NOT(IF(ISNUMBER(K53),AND(K53=ROUND(K53,4)),FALSE)))),OR(AND(L53="Comparable",LEN(TRIM(F53&amp;""))&gt;0,LEN(TRIM(I53&amp;""))&gt;0,UPPER(SUBSTITUTE(SUBSTITUTE(TRIM(F53&amp;""),"²","2"),"³","3"))&lt;&gt;UPPER(SUBSTITUTE(SUBSTITUTE(TRIM(I53&amp;""),"²","2"),"³","3"))),AND(L53="Alta",OR(LEN(TRIM(F53&amp;""))&gt;0,LEN(TRIM(H53&amp;""))&gt;0,IF(ISNUMBER(G53),G53&lt;&gt;0,FALSE))),AND(OR(L53="Baja",L53="A otra fase"),OR(LEN(TRIM(I53&amp;""))&gt;0,LEN(TRIM(K53&amp;""))&gt;0,IF(ISNUMBER(J53),J53&lt;&gt;0,FALSE)))),AND(LEN(TRIM(L53&amp;""))&gt;0,NOT(OR(L53="Comparable",L53="Alta",OR(L53="Baja",L53="A otra fase")))),AB53&gt;1),2,IF(AND(W53=1,LEN(TRIM(M53&amp;""))&gt;0,TRIM(M53)&lt;&gt;"Por confirmar",TRIM(M53)&lt;&gt;"Pendiente",IF(L53="A otra fase",AND(COUNTIF('FASES'!$C$10:$C$39,B53)=1,SUMIF('FASES'!$C$10:$C$39,B53,'FASES'!$N$10:$N$39)=0),COUNTIF('FASES'!$C$10:$C$39,B53)=0)),0,1))),2))</f>
      </c>
      <c r="Y53" s="41">
        <f>IF(L53="Alta",IF(ISNUMBER(K53),K53,""),IF(ISNUMBER(H53),H53,""))</f>
      </c>
      <c r="Z53" s="41">
        <f>IF(OR(L53="Baja",L53="A otra fase"),IF(ISNUMBER(H53),H53,""),IF(ISNUMBER(K53),K53,""))</f>
      </c>
      <c r="AA53" s="41">
        <f>IFERROR(IF(AND(LEN(TRIM(C53&amp;""))&gt;0,LEN(TRIM(D53&amp;""))&gt;0),"ID:"&amp;SUBSTITUTE(SUBSTITUTE(SUBSTITUTE(SUBSTITUTE(UPPER(LEN(TRIM("C: "&amp;C53))&amp;":"&amp;TRIM("C: "&amp;C53)&amp;"|"&amp;LEN(TRIM("K: "&amp;D53))&amp;":"&amp;TRIM("K: "&amp;D53)),"!","!E"),"*","!A"),"?","!B"),"~","!C"),""),"")</f>
      </c>
      <c r="AB53" s="41" t="n">
        <f>IF(LEN(TRIM(AA53&amp;""))=0,0,COUNTIF($AA$10:$AA$109,AA53))</f>
        <v>0</v>
      </c>
    </row>
    <row r="54" ht="78" customHeight="1">
      <c r="B54" s="38" t="n">
        <v>45</v>
      </c>
      <c r="C54" s="43"/>
      <c r="D54" s="43"/>
      <c r="E54" s="44"/>
      <c r="F54" s="45"/>
      <c r="G54" s="46"/>
      <c r="H54" s="47"/>
      <c r="I54" s="45"/>
      <c r="J54" s="46"/>
      <c r="K54" s="47"/>
      <c r="L54" s="45"/>
      <c r="M54" s="44"/>
      <c r="N54" s="44"/>
      <c r="O54" s="38">
        <f>IF(NOT(ISNUMBER(X54)),"",IF(X54=2,"ROJO",IF(X54=1,"ÁMBAR","VERDE")))</f>
      </c>
      <c r="P54" s="39">
        <f>IFERROR(IF(NOT(COUNTA(C54:N54)&gt;0),"",IF(AB54&gt;1,"Clave repetida en el capítulo: distinguimos las ocurrencias.",IF(OR(OR(IF(LEN(TRIM(G54&amp;""))=0,FALSE,NOT(IF(ISNUMBER(G54),AND(G54&gt;=0,G54=ROUND(G54,6)),FALSE))),IF(LEN(TRIM(J54&amp;""))=0,FALSE,NOT(IF(ISNUMBER(J54),AND(J54&gt;=0,J54=ROUND(J54,6)),FALSE))),IF(LEN(TRIM(H54&amp;""))=0,FALSE,NOT(IF(ISNUMBER(H54),AND(H54=ROUND(H54,4)),FALSE))),IF(LEN(TRIM(K54&amp;""))=0,FALSE,NOT(IF(ISNUMBER(K54),AND(K54=ROUND(K54,4)),FALSE)))),OR(AND(L54="Comparable",LEN(TRIM(F54&amp;""))&gt;0,LEN(TRIM(I54&amp;""))&gt;0,UPPER(SUBSTITUTE(SUBSTITUTE(TRIM(F54&amp;""),"²","2"),"³","3"))&lt;&gt;UPPER(SUBSTITUTE(SUBSTITUTE(TRIM(I54&amp;""),"²","2"),"³","3"))),AND(L54="Alta",OR(LEN(TRIM(F54&amp;""))&gt;0,LEN(TRIM(H54&amp;""))&gt;0,IF(ISNUMBER(G54),G54&lt;&gt;0,FALSE))),AND(OR(L54="Baja",L54="A otra fase"),OR(LEN(TRIM(I54&amp;""))&gt;0,LEN(TRIM(K54&amp;""))&gt;0,IF(ISNUMBER(J54),J54&lt;&gt;0,FALSE)))),AND(LEN(TRIM(L54&amp;""))&gt;0,NOT(OR(L54="Comparable",L54="Alta",OR(L54="Baja",L54="A otra fase")))),AB54&gt;1),"Revisamos unidad, tipo y números. Alta: Q1=0, Ud1/P1 vacíos. Baja o fase: Q2=0, Ud2/P2 vacíos.",IF(W54=0,"Completamos cantidades, precios, unidades compatibles y referencias. Un vacío no es cero.",IF(OR(LEN(TRIM(M54&amp;""))=0,TRIM(M54)="Por confirmar",TRIM(M54)="Pendiente"),"La diferencia se conoce; falta documentar el motivo.",IF(X54&gt;0,"Revisamos FASES: destino, cantidad íntegra, previsión y referencias sin duplicar el ID.",IF(ABS(V54)&gt;0,"Datos completos. Incluimos el ajuste visible de redondeo al explicar la diferencia.","Datos completos para el alcance introducido."))))))),"Hay una entrada con error. Corregimos el dato antes de cerrar la comprobación.")</f>
      </c>
      <c r="Q54" s="41">
        <f>IF(W54=1,ROUND(G54*Y54,2),"")</f>
      </c>
      <c r="R54" s="41">
        <f>IF(W54=1,ROUND(J54*Z54,2),"")</f>
      </c>
      <c r="S54" s="41">
        <f>IF(W54=1,ROUND((J54-G54)*Y54,2),"")</f>
      </c>
      <c r="T54" s="41">
        <f>IF(W54=1,ROUND(J54*(Z54-Y54),2),"")</f>
      </c>
      <c r="U54" s="41">
        <f>IF(W54=1,ROUND(R54-Q54,2),"")</f>
      </c>
      <c r="V54" s="41">
        <f>IF(W54=1,ROUND(U54-S54-T54,2),"")</f>
      </c>
      <c r="W54" s="41" t="n">
        <f>IFERROR(IF(AND(LEN(TRIM(C54&amp;""))&gt;0,LEN(TRIM(D54&amp;""))&gt;0,LEN(TRIM(E54&amp;""))&gt;0,AND(LEN(TRIM(N54&amp;""))&gt;0,TRIM(N54)&lt;&gt;"Pendiente",TRIM(N54)&lt;&gt;"Por confirmar"),IF(ISNUMBER(G54),AND(G54&gt;=0,G54=ROUND(G54,6)),FALSE),IF(ISNUMBER(J54),AND(J54&gt;=0,J54=ROUND(J54,6)),FALSE),IF(L54="Comparable",AND(LEN(TRIM(F54&amp;""))&gt;0,LEN(TRIM(I54&amp;""))&gt;0,UPPER(SUBSTITUTE(SUBSTITUTE(TRIM(F54&amp;""),"²","2"),"³","3"))=UPPER(SUBSTITUTE(SUBSTITUTE(TRIM(I54&amp;""),"²","2"),"³","3"))),IF(L54="Alta",AND(LEN(TRIM(F54&amp;""))=0,LEN(TRIM(I54&amp;""))&gt;0),AND(LEN(TRIM(F54&amp;""))&gt;0,LEN(TRIM(I54&amp;""))=0))),IF(L54="Comparable",AND(IF(ISNUMBER(H54),AND(H54=ROUND(H54,4)),FALSE),IF(ISNUMBER(K54),AND(K54=ROUND(K54,4)),FALSE)),IF(L54="Alta",AND(IF(ISNUMBER(K54),AND(K54=ROUND(K54,4)),FALSE),LEN(TRIM(H54&amp;""))=0,G54=0),IF(OR(L54="Baja",L54="A otra fase"),AND(IF(ISNUMBER(H54),AND(H54=ROUND(H54,4)),FALSE),LEN(TRIM(K54&amp;""))=0,J54=0),FALSE))),NOT(OR(OR(IF(LEN(TRIM(G54&amp;""))=0,FALSE,NOT(IF(ISNUMBER(G54),AND(G54&gt;=0,G54=ROUND(G54,6)),FALSE))),IF(LEN(TRIM(J54&amp;""))=0,FALSE,NOT(IF(ISNUMBER(J54),AND(J54&gt;=0,J54=ROUND(J54,6)),FALSE))),IF(LEN(TRIM(H54&amp;""))=0,FALSE,NOT(IF(ISNUMBER(H54),AND(H54=ROUND(H54,4)),FALSE))),IF(LEN(TRIM(K54&amp;""))=0,FALSE,NOT(IF(ISNUMBER(K54),AND(K54=ROUND(K54,4)),FALSE)))),OR(AND(L54="Comparable",LEN(TRIM(F54&amp;""))&gt;0,LEN(TRIM(I54&amp;""))&gt;0,UPPER(SUBSTITUTE(SUBSTITUTE(TRIM(F54&amp;""),"²","2"),"³","3"))&lt;&gt;UPPER(SUBSTITUTE(SUBSTITUTE(TRIM(I54&amp;""),"²","2"),"³","3"))),AND(L54="Alta",OR(LEN(TRIM(F54&amp;""))&gt;0,LEN(TRIM(H54&amp;""))&gt;0,IF(ISNUMBER(G54),G54&lt;&gt;0,FALSE))),AND(OR(L54="Baja",L54="A otra fase"),OR(LEN(TRIM(I54&amp;""))&gt;0,LEN(TRIM(K54&amp;""))&gt;0,IF(ISNUMBER(J54),J54&lt;&gt;0,FALSE)))),AND(LEN(TRIM(L54&amp;""))&gt;0,NOT(OR(L54="Comparable",L54="Alta",OR(L54="Baja",L54="A otra fase")))),AB54&gt;1))),1,0),0)</f>
        <v>0</v>
      </c>
      <c r="X54" s="41">
        <f>IF(OR(ISERROR(C54),ISERROR(D54),ISERROR(E54),ISERROR(F54),ISERROR(G54),ISERROR(H54),ISERROR(I54),ISERROR(J54),ISERROR(K54),ISERROR(L54),ISERROR(M54),ISERROR(N54)),2,IFERROR(IF(NOT(COUNTA(C54:N54)&gt;0),"",IF(OR(OR(IF(LEN(TRIM(G54&amp;""))=0,FALSE,NOT(IF(ISNUMBER(G54),AND(G54&gt;=0,G54=ROUND(G54,6)),FALSE))),IF(LEN(TRIM(J54&amp;""))=0,FALSE,NOT(IF(ISNUMBER(J54),AND(J54&gt;=0,J54=ROUND(J54,6)),FALSE))),IF(LEN(TRIM(H54&amp;""))=0,FALSE,NOT(IF(ISNUMBER(H54),AND(H54=ROUND(H54,4)),FALSE))),IF(LEN(TRIM(K54&amp;""))=0,FALSE,NOT(IF(ISNUMBER(K54),AND(K54=ROUND(K54,4)),FALSE)))),OR(AND(L54="Comparable",LEN(TRIM(F54&amp;""))&gt;0,LEN(TRIM(I54&amp;""))&gt;0,UPPER(SUBSTITUTE(SUBSTITUTE(TRIM(F54&amp;""),"²","2"),"³","3"))&lt;&gt;UPPER(SUBSTITUTE(SUBSTITUTE(TRIM(I54&amp;""),"²","2"),"³","3"))),AND(L54="Alta",OR(LEN(TRIM(F54&amp;""))&gt;0,LEN(TRIM(H54&amp;""))&gt;0,IF(ISNUMBER(G54),G54&lt;&gt;0,FALSE))),AND(OR(L54="Baja",L54="A otra fase"),OR(LEN(TRIM(I54&amp;""))&gt;0,LEN(TRIM(K54&amp;""))&gt;0,IF(ISNUMBER(J54),J54&lt;&gt;0,FALSE)))),AND(LEN(TRIM(L54&amp;""))&gt;0,NOT(OR(L54="Comparable",L54="Alta",OR(L54="Baja",L54="A otra fase")))),AB54&gt;1),2,IF(AND(W54=1,LEN(TRIM(M54&amp;""))&gt;0,TRIM(M54)&lt;&gt;"Por confirmar",TRIM(M54)&lt;&gt;"Pendiente",IF(L54="A otra fase",AND(COUNTIF('FASES'!$C$10:$C$39,B54)=1,SUMIF('FASES'!$C$10:$C$39,B54,'FASES'!$N$10:$N$39)=0),COUNTIF('FASES'!$C$10:$C$39,B54)=0)),0,1))),2))</f>
      </c>
      <c r="Y54" s="41">
        <f>IF(L54="Alta",IF(ISNUMBER(K54),K54,""),IF(ISNUMBER(H54),H54,""))</f>
      </c>
      <c r="Z54" s="41">
        <f>IF(OR(L54="Baja",L54="A otra fase"),IF(ISNUMBER(H54),H54,""),IF(ISNUMBER(K54),K54,""))</f>
      </c>
      <c r="AA54" s="41">
        <f>IFERROR(IF(AND(LEN(TRIM(C54&amp;""))&gt;0,LEN(TRIM(D54&amp;""))&gt;0),"ID:"&amp;SUBSTITUTE(SUBSTITUTE(SUBSTITUTE(SUBSTITUTE(UPPER(LEN(TRIM("C: "&amp;C54))&amp;":"&amp;TRIM("C: "&amp;C54)&amp;"|"&amp;LEN(TRIM("K: "&amp;D54))&amp;":"&amp;TRIM("K: "&amp;D54)),"!","!E"),"*","!A"),"?","!B"),"~","!C"),""),"")</f>
      </c>
      <c r="AB54" s="41" t="n">
        <f>IF(LEN(TRIM(AA54&amp;""))=0,0,COUNTIF($AA$10:$AA$109,AA54))</f>
        <v>0</v>
      </c>
    </row>
    <row r="55" ht="78" customHeight="1">
      <c r="B55" s="38" t="n">
        <v>46</v>
      </c>
      <c r="C55" s="43"/>
      <c r="D55" s="43"/>
      <c r="E55" s="44"/>
      <c r="F55" s="45"/>
      <c r="G55" s="46"/>
      <c r="H55" s="47"/>
      <c r="I55" s="45"/>
      <c r="J55" s="46"/>
      <c r="K55" s="47"/>
      <c r="L55" s="45"/>
      <c r="M55" s="44"/>
      <c r="N55" s="44"/>
      <c r="O55" s="38">
        <f>IF(NOT(ISNUMBER(X55)),"",IF(X55=2,"ROJO",IF(X55=1,"ÁMBAR","VERDE")))</f>
      </c>
      <c r="P55" s="39">
        <f>IFERROR(IF(NOT(COUNTA(C55:N55)&gt;0),"",IF(AB55&gt;1,"Clave repetida en el capítulo: distinguimos las ocurrencias.",IF(OR(OR(IF(LEN(TRIM(G55&amp;""))=0,FALSE,NOT(IF(ISNUMBER(G55),AND(G55&gt;=0,G55=ROUND(G55,6)),FALSE))),IF(LEN(TRIM(J55&amp;""))=0,FALSE,NOT(IF(ISNUMBER(J55),AND(J55&gt;=0,J55=ROUND(J55,6)),FALSE))),IF(LEN(TRIM(H55&amp;""))=0,FALSE,NOT(IF(ISNUMBER(H55),AND(H55=ROUND(H55,4)),FALSE))),IF(LEN(TRIM(K55&amp;""))=0,FALSE,NOT(IF(ISNUMBER(K55),AND(K55=ROUND(K55,4)),FALSE)))),OR(AND(L55="Comparable",LEN(TRIM(F55&amp;""))&gt;0,LEN(TRIM(I55&amp;""))&gt;0,UPPER(SUBSTITUTE(SUBSTITUTE(TRIM(F55&amp;""),"²","2"),"³","3"))&lt;&gt;UPPER(SUBSTITUTE(SUBSTITUTE(TRIM(I55&amp;""),"²","2"),"³","3"))),AND(L55="Alta",OR(LEN(TRIM(F55&amp;""))&gt;0,LEN(TRIM(H55&amp;""))&gt;0,IF(ISNUMBER(G55),G55&lt;&gt;0,FALSE))),AND(OR(L55="Baja",L55="A otra fase"),OR(LEN(TRIM(I55&amp;""))&gt;0,LEN(TRIM(K55&amp;""))&gt;0,IF(ISNUMBER(J55),J55&lt;&gt;0,FALSE)))),AND(LEN(TRIM(L55&amp;""))&gt;0,NOT(OR(L55="Comparable",L55="Alta",OR(L55="Baja",L55="A otra fase")))),AB55&gt;1),"Revisamos unidad, tipo y números. Alta: Q1=0, Ud1/P1 vacíos. Baja o fase: Q2=0, Ud2/P2 vacíos.",IF(W55=0,"Completamos cantidades, precios, unidades compatibles y referencias. Un vacío no es cero.",IF(OR(LEN(TRIM(M55&amp;""))=0,TRIM(M55)="Por confirmar",TRIM(M55)="Pendiente"),"La diferencia se conoce; falta documentar el motivo.",IF(X55&gt;0,"Revisamos FASES: destino, cantidad íntegra, previsión y referencias sin duplicar el ID.",IF(ABS(V55)&gt;0,"Datos completos. Incluimos el ajuste visible de redondeo al explicar la diferencia.","Datos completos para el alcance introducido."))))))),"Hay una entrada con error. Corregimos el dato antes de cerrar la comprobación.")</f>
      </c>
      <c r="Q55" s="41">
        <f>IF(W55=1,ROUND(G55*Y55,2),"")</f>
      </c>
      <c r="R55" s="41">
        <f>IF(W55=1,ROUND(J55*Z55,2),"")</f>
      </c>
      <c r="S55" s="41">
        <f>IF(W55=1,ROUND((J55-G55)*Y55,2),"")</f>
      </c>
      <c r="T55" s="41">
        <f>IF(W55=1,ROUND(J55*(Z55-Y55),2),"")</f>
      </c>
      <c r="U55" s="41">
        <f>IF(W55=1,ROUND(R55-Q55,2),"")</f>
      </c>
      <c r="V55" s="41">
        <f>IF(W55=1,ROUND(U55-S55-T55,2),"")</f>
      </c>
      <c r="W55" s="41" t="n">
        <f>IFERROR(IF(AND(LEN(TRIM(C55&amp;""))&gt;0,LEN(TRIM(D55&amp;""))&gt;0,LEN(TRIM(E55&amp;""))&gt;0,AND(LEN(TRIM(N55&amp;""))&gt;0,TRIM(N55)&lt;&gt;"Pendiente",TRIM(N55)&lt;&gt;"Por confirmar"),IF(ISNUMBER(G55),AND(G55&gt;=0,G55=ROUND(G55,6)),FALSE),IF(ISNUMBER(J55),AND(J55&gt;=0,J55=ROUND(J55,6)),FALSE),IF(L55="Comparable",AND(LEN(TRIM(F55&amp;""))&gt;0,LEN(TRIM(I55&amp;""))&gt;0,UPPER(SUBSTITUTE(SUBSTITUTE(TRIM(F55&amp;""),"²","2"),"³","3"))=UPPER(SUBSTITUTE(SUBSTITUTE(TRIM(I55&amp;""),"²","2"),"³","3"))),IF(L55="Alta",AND(LEN(TRIM(F55&amp;""))=0,LEN(TRIM(I55&amp;""))&gt;0),AND(LEN(TRIM(F55&amp;""))&gt;0,LEN(TRIM(I55&amp;""))=0))),IF(L55="Comparable",AND(IF(ISNUMBER(H55),AND(H55=ROUND(H55,4)),FALSE),IF(ISNUMBER(K55),AND(K55=ROUND(K55,4)),FALSE)),IF(L55="Alta",AND(IF(ISNUMBER(K55),AND(K55=ROUND(K55,4)),FALSE),LEN(TRIM(H55&amp;""))=0,G55=0),IF(OR(L55="Baja",L55="A otra fase"),AND(IF(ISNUMBER(H55),AND(H55=ROUND(H55,4)),FALSE),LEN(TRIM(K55&amp;""))=0,J55=0),FALSE))),NOT(OR(OR(IF(LEN(TRIM(G55&amp;""))=0,FALSE,NOT(IF(ISNUMBER(G55),AND(G55&gt;=0,G55=ROUND(G55,6)),FALSE))),IF(LEN(TRIM(J55&amp;""))=0,FALSE,NOT(IF(ISNUMBER(J55),AND(J55&gt;=0,J55=ROUND(J55,6)),FALSE))),IF(LEN(TRIM(H55&amp;""))=0,FALSE,NOT(IF(ISNUMBER(H55),AND(H55=ROUND(H55,4)),FALSE))),IF(LEN(TRIM(K55&amp;""))=0,FALSE,NOT(IF(ISNUMBER(K55),AND(K55=ROUND(K55,4)),FALSE)))),OR(AND(L55="Comparable",LEN(TRIM(F55&amp;""))&gt;0,LEN(TRIM(I55&amp;""))&gt;0,UPPER(SUBSTITUTE(SUBSTITUTE(TRIM(F55&amp;""),"²","2"),"³","3"))&lt;&gt;UPPER(SUBSTITUTE(SUBSTITUTE(TRIM(I55&amp;""),"²","2"),"³","3"))),AND(L55="Alta",OR(LEN(TRIM(F55&amp;""))&gt;0,LEN(TRIM(H55&amp;""))&gt;0,IF(ISNUMBER(G55),G55&lt;&gt;0,FALSE))),AND(OR(L55="Baja",L55="A otra fase"),OR(LEN(TRIM(I55&amp;""))&gt;0,LEN(TRIM(K55&amp;""))&gt;0,IF(ISNUMBER(J55),J55&lt;&gt;0,FALSE)))),AND(LEN(TRIM(L55&amp;""))&gt;0,NOT(OR(L55="Comparable",L55="Alta",OR(L55="Baja",L55="A otra fase")))),AB55&gt;1))),1,0),0)</f>
        <v>0</v>
      </c>
      <c r="X55" s="41">
        <f>IF(OR(ISERROR(C55),ISERROR(D55),ISERROR(E55),ISERROR(F55),ISERROR(G55),ISERROR(H55),ISERROR(I55),ISERROR(J55),ISERROR(K55),ISERROR(L55),ISERROR(M55),ISERROR(N55)),2,IFERROR(IF(NOT(COUNTA(C55:N55)&gt;0),"",IF(OR(OR(IF(LEN(TRIM(G55&amp;""))=0,FALSE,NOT(IF(ISNUMBER(G55),AND(G55&gt;=0,G55=ROUND(G55,6)),FALSE))),IF(LEN(TRIM(J55&amp;""))=0,FALSE,NOT(IF(ISNUMBER(J55),AND(J55&gt;=0,J55=ROUND(J55,6)),FALSE))),IF(LEN(TRIM(H55&amp;""))=0,FALSE,NOT(IF(ISNUMBER(H55),AND(H55=ROUND(H55,4)),FALSE))),IF(LEN(TRIM(K55&amp;""))=0,FALSE,NOT(IF(ISNUMBER(K55),AND(K55=ROUND(K55,4)),FALSE)))),OR(AND(L55="Comparable",LEN(TRIM(F55&amp;""))&gt;0,LEN(TRIM(I55&amp;""))&gt;0,UPPER(SUBSTITUTE(SUBSTITUTE(TRIM(F55&amp;""),"²","2"),"³","3"))&lt;&gt;UPPER(SUBSTITUTE(SUBSTITUTE(TRIM(I55&amp;""),"²","2"),"³","3"))),AND(L55="Alta",OR(LEN(TRIM(F55&amp;""))&gt;0,LEN(TRIM(H55&amp;""))&gt;0,IF(ISNUMBER(G55),G55&lt;&gt;0,FALSE))),AND(OR(L55="Baja",L55="A otra fase"),OR(LEN(TRIM(I55&amp;""))&gt;0,LEN(TRIM(K55&amp;""))&gt;0,IF(ISNUMBER(J55),J55&lt;&gt;0,FALSE)))),AND(LEN(TRIM(L55&amp;""))&gt;0,NOT(OR(L55="Comparable",L55="Alta",OR(L55="Baja",L55="A otra fase")))),AB55&gt;1),2,IF(AND(W55=1,LEN(TRIM(M55&amp;""))&gt;0,TRIM(M55)&lt;&gt;"Por confirmar",TRIM(M55)&lt;&gt;"Pendiente",IF(L55="A otra fase",AND(COUNTIF('FASES'!$C$10:$C$39,B55)=1,SUMIF('FASES'!$C$10:$C$39,B55,'FASES'!$N$10:$N$39)=0),COUNTIF('FASES'!$C$10:$C$39,B55)=0)),0,1))),2))</f>
      </c>
      <c r="Y55" s="41">
        <f>IF(L55="Alta",IF(ISNUMBER(K55),K55,""),IF(ISNUMBER(H55),H55,""))</f>
      </c>
      <c r="Z55" s="41">
        <f>IF(OR(L55="Baja",L55="A otra fase"),IF(ISNUMBER(H55),H55,""),IF(ISNUMBER(K55),K55,""))</f>
      </c>
      <c r="AA55" s="41">
        <f>IFERROR(IF(AND(LEN(TRIM(C55&amp;""))&gt;0,LEN(TRIM(D55&amp;""))&gt;0),"ID:"&amp;SUBSTITUTE(SUBSTITUTE(SUBSTITUTE(SUBSTITUTE(UPPER(LEN(TRIM("C: "&amp;C55))&amp;":"&amp;TRIM("C: "&amp;C55)&amp;"|"&amp;LEN(TRIM("K: "&amp;D55))&amp;":"&amp;TRIM("K: "&amp;D55)),"!","!E"),"*","!A"),"?","!B"),"~","!C"),""),"")</f>
      </c>
      <c r="AB55" s="41" t="n">
        <f>IF(LEN(TRIM(AA55&amp;""))=0,0,COUNTIF($AA$10:$AA$109,AA55))</f>
        <v>0</v>
      </c>
    </row>
    <row r="56" ht="78" customHeight="1">
      <c r="B56" s="38" t="n">
        <v>47</v>
      </c>
      <c r="C56" s="43"/>
      <c r="D56" s="43"/>
      <c r="E56" s="44"/>
      <c r="F56" s="45"/>
      <c r="G56" s="46"/>
      <c r="H56" s="47"/>
      <c r="I56" s="45"/>
      <c r="J56" s="46"/>
      <c r="K56" s="47"/>
      <c r="L56" s="45"/>
      <c r="M56" s="44"/>
      <c r="N56" s="44"/>
      <c r="O56" s="38">
        <f>IF(NOT(ISNUMBER(X56)),"",IF(X56=2,"ROJO",IF(X56=1,"ÁMBAR","VERDE")))</f>
      </c>
      <c r="P56" s="39">
        <f>IFERROR(IF(NOT(COUNTA(C56:N56)&gt;0),"",IF(AB56&gt;1,"Clave repetida en el capítulo: distinguimos las ocurrencias.",IF(OR(OR(IF(LEN(TRIM(G56&amp;""))=0,FALSE,NOT(IF(ISNUMBER(G56),AND(G56&gt;=0,G56=ROUND(G56,6)),FALSE))),IF(LEN(TRIM(J56&amp;""))=0,FALSE,NOT(IF(ISNUMBER(J56),AND(J56&gt;=0,J56=ROUND(J56,6)),FALSE))),IF(LEN(TRIM(H56&amp;""))=0,FALSE,NOT(IF(ISNUMBER(H56),AND(H56=ROUND(H56,4)),FALSE))),IF(LEN(TRIM(K56&amp;""))=0,FALSE,NOT(IF(ISNUMBER(K56),AND(K56=ROUND(K56,4)),FALSE)))),OR(AND(L56="Comparable",LEN(TRIM(F56&amp;""))&gt;0,LEN(TRIM(I56&amp;""))&gt;0,UPPER(SUBSTITUTE(SUBSTITUTE(TRIM(F56&amp;""),"²","2"),"³","3"))&lt;&gt;UPPER(SUBSTITUTE(SUBSTITUTE(TRIM(I56&amp;""),"²","2"),"³","3"))),AND(L56="Alta",OR(LEN(TRIM(F56&amp;""))&gt;0,LEN(TRIM(H56&amp;""))&gt;0,IF(ISNUMBER(G56),G56&lt;&gt;0,FALSE))),AND(OR(L56="Baja",L56="A otra fase"),OR(LEN(TRIM(I56&amp;""))&gt;0,LEN(TRIM(K56&amp;""))&gt;0,IF(ISNUMBER(J56),J56&lt;&gt;0,FALSE)))),AND(LEN(TRIM(L56&amp;""))&gt;0,NOT(OR(L56="Comparable",L56="Alta",OR(L56="Baja",L56="A otra fase")))),AB56&gt;1),"Revisamos unidad, tipo y números. Alta: Q1=0, Ud1/P1 vacíos. Baja o fase: Q2=0, Ud2/P2 vacíos.",IF(W56=0,"Completamos cantidades, precios, unidades compatibles y referencias. Un vacío no es cero.",IF(OR(LEN(TRIM(M56&amp;""))=0,TRIM(M56)="Por confirmar",TRIM(M56)="Pendiente"),"La diferencia se conoce; falta documentar el motivo.",IF(X56&gt;0,"Revisamos FASES: destino, cantidad íntegra, previsión y referencias sin duplicar el ID.",IF(ABS(V56)&gt;0,"Datos completos. Incluimos el ajuste visible de redondeo al explicar la diferencia.","Datos completos para el alcance introducido."))))))),"Hay una entrada con error. Corregimos el dato antes de cerrar la comprobación.")</f>
      </c>
      <c r="Q56" s="41">
        <f>IF(W56=1,ROUND(G56*Y56,2),"")</f>
      </c>
      <c r="R56" s="41">
        <f>IF(W56=1,ROUND(J56*Z56,2),"")</f>
      </c>
      <c r="S56" s="41">
        <f>IF(W56=1,ROUND((J56-G56)*Y56,2),"")</f>
      </c>
      <c r="T56" s="41">
        <f>IF(W56=1,ROUND(J56*(Z56-Y56),2),"")</f>
      </c>
      <c r="U56" s="41">
        <f>IF(W56=1,ROUND(R56-Q56,2),"")</f>
      </c>
      <c r="V56" s="41">
        <f>IF(W56=1,ROUND(U56-S56-T56,2),"")</f>
      </c>
      <c r="W56" s="41" t="n">
        <f>IFERROR(IF(AND(LEN(TRIM(C56&amp;""))&gt;0,LEN(TRIM(D56&amp;""))&gt;0,LEN(TRIM(E56&amp;""))&gt;0,AND(LEN(TRIM(N56&amp;""))&gt;0,TRIM(N56)&lt;&gt;"Pendiente",TRIM(N56)&lt;&gt;"Por confirmar"),IF(ISNUMBER(G56),AND(G56&gt;=0,G56=ROUND(G56,6)),FALSE),IF(ISNUMBER(J56),AND(J56&gt;=0,J56=ROUND(J56,6)),FALSE),IF(L56="Comparable",AND(LEN(TRIM(F56&amp;""))&gt;0,LEN(TRIM(I56&amp;""))&gt;0,UPPER(SUBSTITUTE(SUBSTITUTE(TRIM(F56&amp;""),"²","2"),"³","3"))=UPPER(SUBSTITUTE(SUBSTITUTE(TRIM(I56&amp;""),"²","2"),"³","3"))),IF(L56="Alta",AND(LEN(TRIM(F56&amp;""))=0,LEN(TRIM(I56&amp;""))&gt;0),AND(LEN(TRIM(F56&amp;""))&gt;0,LEN(TRIM(I56&amp;""))=0))),IF(L56="Comparable",AND(IF(ISNUMBER(H56),AND(H56=ROUND(H56,4)),FALSE),IF(ISNUMBER(K56),AND(K56=ROUND(K56,4)),FALSE)),IF(L56="Alta",AND(IF(ISNUMBER(K56),AND(K56=ROUND(K56,4)),FALSE),LEN(TRIM(H56&amp;""))=0,G56=0),IF(OR(L56="Baja",L56="A otra fase"),AND(IF(ISNUMBER(H56),AND(H56=ROUND(H56,4)),FALSE),LEN(TRIM(K56&amp;""))=0,J56=0),FALSE))),NOT(OR(OR(IF(LEN(TRIM(G56&amp;""))=0,FALSE,NOT(IF(ISNUMBER(G56),AND(G56&gt;=0,G56=ROUND(G56,6)),FALSE))),IF(LEN(TRIM(J56&amp;""))=0,FALSE,NOT(IF(ISNUMBER(J56),AND(J56&gt;=0,J56=ROUND(J56,6)),FALSE))),IF(LEN(TRIM(H56&amp;""))=0,FALSE,NOT(IF(ISNUMBER(H56),AND(H56=ROUND(H56,4)),FALSE))),IF(LEN(TRIM(K56&amp;""))=0,FALSE,NOT(IF(ISNUMBER(K56),AND(K56=ROUND(K56,4)),FALSE)))),OR(AND(L56="Comparable",LEN(TRIM(F56&amp;""))&gt;0,LEN(TRIM(I56&amp;""))&gt;0,UPPER(SUBSTITUTE(SUBSTITUTE(TRIM(F56&amp;""),"²","2"),"³","3"))&lt;&gt;UPPER(SUBSTITUTE(SUBSTITUTE(TRIM(I56&amp;""),"²","2"),"³","3"))),AND(L56="Alta",OR(LEN(TRIM(F56&amp;""))&gt;0,LEN(TRIM(H56&amp;""))&gt;0,IF(ISNUMBER(G56),G56&lt;&gt;0,FALSE))),AND(OR(L56="Baja",L56="A otra fase"),OR(LEN(TRIM(I56&amp;""))&gt;0,LEN(TRIM(K56&amp;""))&gt;0,IF(ISNUMBER(J56),J56&lt;&gt;0,FALSE)))),AND(LEN(TRIM(L56&amp;""))&gt;0,NOT(OR(L56="Comparable",L56="Alta",OR(L56="Baja",L56="A otra fase")))),AB56&gt;1))),1,0),0)</f>
        <v>0</v>
      </c>
      <c r="X56" s="41">
        <f>IF(OR(ISERROR(C56),ISERROR(D56),ISERROR(E56),ISERROR(F56),ISERROR(G56),ISERROR(H56),ISERROR(I56),ISERROR(J56),ISERROR(K56),ISERROR(L56),ISERROR(M56),ISERROR(N56)),2,IFERROR(IF(NOT(COUNTA(C56:N56)&gt;0),"",IF(OR(OR(IF(LEN(TRIM(G56&amp;""))=0,FALSE,NOT(IF(ISNUMBER(G56),AND(G56&gt;=0,G56=ROUND(G56,6)),FALSE))),IF(LEN(TRIM(J56&amp;""))=0,FALSE,NOT(IF(ISNUMBER(J56),AND(J56&gt;=0,J56=ROUND(J56,6)),FALSE))),IF(LEN(TRIM(H56&amp;""))=0,FALSE,NOT(IF(ISNUMBER(H56),AND(H56=ROUND(H56,4)),FALSE))),IF(LEN(TRIM(K56&amp;""))=0,FALSE,NOT(IF(ISNUMBER(K56),AND(K56=ROUND(K56,4)),FALSE)))),OR(AND(L56="Comparable",LEN(TRIM(F56&amp;""))&gt;0,LEN(TRIM(I56&amp;""))&gt;0,UPPER(SUBSTITUTE(SUBSTITUTE(TRIM(F56&amp;""),"²","2"),"³","3"))&lt;&gt;UPPER(SUBSTITUTE(SUBSTITUTE(TRIM(I56&amp;""),"²","2"),"³","3"))),AND(L56="Alta",OR(LEN(TRIM(F56&amp;""))&gt;0,LEN(TRIM(H56&amp;""))&gt;0,IF(ISNUMBER(G56),G56&lt;&gt;0,FALSE))),AND(OR(L56="Baja",L56="A otra fase"),OR(LEN(TRIM(I56&amp;""))&gt;0,LEN(TRIM(K56&amp;""))&gt;0,IF(ISNUMBER(J56),J56&lt;&gt;0,FALSE)))),AND(LEN(TRIM(L56&amp;""))&gt;0,NOT(OR(L56="Comparable",L56="Alta",OR(L56="Baja",L56="A otra fase")))),AB56&gt;1),2,IF(AND(W56=1,LEN(TRIM(M56&amp;""))&gt;0,TRIM(M56)&lt;&gt;"Por confirmar",TRIM(M56)&lt;&gt;"Pendiente",IF(L56="A otra fase",AND(COUNTIF('FASES'!$C$10:$C$39,B56)=1,SUMIF('FASES'!$C$10:$C$39,B56,'FASES'!$N$10:$N$39)=0),COUNTIF('FASES'!$C$10:$C$39,B56)=0)),0,1))),2))</f>
      </c>
      <c r="Y56" s="41">
        <f>IF(L56="Alta",IF(ISNUMBER(K56),K56,""),IF(ISNUMBER(H56),H56,""))</f>
      </c>
      <c r="Z56" s="41">
        <f>IF(OR(L56="Baja",L56="A otra fase"),IF(ISNUMBER(H56),H56,""),IF(ISNUMBER(K56),K56,""))</f>
      </c>
      <c r="AA56" s="41">
        <f>IFERROR(IF(AND(LEN(TRIM(C56&amp;""))&gt;0,LEN(TRIM(D56&amp;""))&gt;0),"ID:"&amp;SUBSTITUTE(SUBSTITUTE(SUBSTITUTE(SUBSTITUTE(UPPER(LEN(TRIM("C: "&amp;C56))&amp;":"&amp;TRIM("C: "&amp;C56)&amp;"|"&amp;LEN(TRIM("K: "&amp;D56))&amp;":"&amp;TRIM("K: "&amp;D56)),"!","!E"),"*","!A"),"?","!B"),"~","!C"),""),"")</f>
      </c>
      <c r="AB56" s="41" t="n">
        <f>IF(LEN(TRIM(AA56&amp;""))=0,0,COUNTIF($AA$10:$AA$109,AA56))</f>
        <v>0</v>
      </c>
    </row>
    <row r="57" ht="78" customHeight="1">
      <c r="B57" s="38" t="n">
        <v>48</v>
      </c>
      <c r="C57" s="43"/>
      <c r="D57" s="43"/>
      <c r="E57" s="44"/>
      <c r="F57" s="45"/>
      <c r="G57" s="46"/>
      <c r="H57" s="47"/>
      <c r="I57" s="45"/>
      <c r="J57" s="46"/>
      <c r="K57" s="47"/>
      <c r="L57" s="45"/>
      <c r="M57" s="44"/>
      <c r="N57" s="44"/>
      <c r="O57" s="38">
        <f>IF(NOT(ISNUMBER(X57)),"",IF(X57=2,"ROJO",IF(X57=1,"ÁMBAR","VERDE")))</f>
      </c>
      <c r="P57" s="39">
        <f>IFERROR(IF(NOT(COUNTA(C57:N57)&gt;0),"",IF(AB57&gt;1,"Clave repetida en el capítulo: distinguimos las ocurrencias.",IF(OR(OR(IF(LEN(TRIM(G57&amp;""))=0,FALSE,NOT(IF(ISNUMBER(G57),AND(G57&gt;=0,G57=ROUND(G57,6)),FALSE))),IF(LEN(TRIM(J57&amp;""))=0,FALSE,NOT(IF(ISNUMBER(J57),AND(J57&gt;=0,J57=ROUND(J57,6)),FALSE))),IF(LEN(TRIM(H57&amp;""))=0,FALSE,NOT(IF(ISNUMBER(H57),AND(H57=ROUND(H57,4)),FALSE))),IF(LEN(TRIM(K57&amp;""))=0,FALSE,NOT(IF(ISNUMBER(K57),AND(K57=ROUND(K57,4)),FALSE)))),OR(AND(L57="Comparable",LEN(TRIM(F57&amp;""))&gt;0,LEN(TRIM(I57&amp;""))&gt;0,UPPER(SUBSTITUTE(SUBSTITUTE(TRIM(F57&amp;""),"²","2"),"³","3"))&lt;&gt;UPPER(SUBSTITUTE(SUBSTITUTE(TRIM(I57&amp;""),"²","2"),"³","3"))),AND(L57="Alta",OR(LEN(TRIM(F57&amp;""))&gt;0,LEN(TRIM(H57&amp;""))&gt;0,IF(ISNUMBER(G57),G57&lt;&gt;0,FALSE))),AND(OR(L57="Baja",L57="A otra fase"),OR(LEN(TRIM(I57&amp;""))&gt;0,LEN(TRIM(K57&amp;""))&gt;0,IF(ISNUMBER(J57),J57&lt;&gt;0,FALSE)))),AND(LEN(TRIM(L57&amp;""))&gt;0,NOT(OR(L57="Comparable",L57="Alta",OR(L57="Baja",L57="A otra fase")))),AB57&gt;1),"Revisamos unidad, tipo y números. Alta: Q1=0, Ud1/P1 vacíos. Baja o fase: Q2=0, Ud2/P2 vacíos.",IF(W57=0,"Completamos cantidades, precios, unidades compatibles y referencias. Un vacío no es cero.",IF(OR(LEN(TRIM(M57&amp;""))=0,TRIM(M57)="Por confirmar",TRIM(M57)="Pendiente"),"La diferencia se conoce; falta documentar el motivo.",IF(X57&gt;0,"Revisamos FASES: destino, cantidad íntegra, previsión y referencias sin duplicar el ID.",IF(ABS(V57)&gt;0,"Datos completos. Incluimos el ajuste visible de redondeo al explicar la diferencia.","Datos completos para el alcance introducido."))))))),"Hay una entrada con error. Corregimos el dato antes de cerrar la comprobación.")</f>
      </c>
      <c r="Q57" s="41">
        <f>IF(W57=1,ROUND(G57*Y57,2),"")</f>
      </c>
      <c r="R57" s="41">
        <f>IF(W57=1,ROUND(J57*Z57,2),"")</f>
      </c>
      <c r="S57" s="41">
        <f>IF(W57=1,ROUND((J57-G57)*Y57,2),"")</f>
      </c>
      <c r="T57" s="41">
        <f>IF(W57=1,ROUND(J57*(Z57-Y57),2),"")</f>
      </c>
      <c r="U57" s="41">
        <f>IF(W57=1,ROUND(R57-Q57,2),"")</f>
      </c>
      <c r="V57" s="41">
        <f>IF(W57=1,ROUND(U57-S57-T57,2),"")</f>
      </c>
      <c r="W57" s="41" t="n">
        <f>IFERROR(IF(AND(LEN(TRIM(C57&amp;""))&gt;0,LEN(TRIM(D57&amp;""))&gt;0,LEN(TRIM(E57&amp;""))&gt;0,AND(LEN(TRIM(N57&amp;""))&gt;0,TRIM(N57)&lt;&gt;"Pendiente",TRIM(N57)&lt;&gt;"Por confirmar"),IF(ISNUMBER(G57),AND(G57&gt;=0,G57=ROUND(G57,6)),FALSE),IF(ISNUMBER(J57),AND(J57&gt;=0,J57=ROUND(J57,6)),FALSE),IF(L57="Comparable",AND(LEN(TRIM(F57&amp;""))&gt;0,LEN(TRIM(I57&amp;""))&gt;0,UPPER(SUBSTITUTE(SUBSTITUTE(TRIM(F57&amp;""),"²","2"),"³","3"))=UPPER(SUBSTITUTE(SUBSTITUTE(TRIM(I57&amp;""),"²","2"),"³","3"))),IF(L57="Alta",AND(LEN(TRIM(F57&amp;""))=0,LEN(TRIM(I57&amp;""))&gt;0),AND(LEN(TRIM(F57&amp;""))&gt;0,LEN(TRIM(I57&amp;""))=0))),IF(L57="Comparable",AND(IF(ISNUMBER(H57),AND(H57=ROUND(H57,4)),FALSE),IF(ISNUMBER(K57),AND(K57=ROUND(K57,4)),FALSE)),IF(L57="Alta",AND(IF(ISNUMBER(K57),AND(K57=ROUND(K57,4)),FALSE),LEN(TRIM(H57&amp;""))=0,G57=0),IF(OR(L57="Baja",L57="A otra fase"),AND(IF(ISNUMBER(H57),AND(H57=ROUND(H57,4)),FALSE),LEN(TRIM(K57&amp;""))=0,J57=0),FALSE))),NOT(OR(OR(IF(LEN(TRIM(G57&amp;""))=0,FALSE,NOT(IF(ISNUMBER(G57),AND(G57&gt;=0,G57=ROUND(G57,6)),FALSE))),IF(LEN(TRIM(J57&amp;""))=0,FALSE,NOT(IF(ISNUMBER(J57),AND(J57&gt;=0,J57=ROUND(J57,6)),FALSE))),IF(LEN(TRIM(H57&amp;""))=0,FALSE,NOT(IF(ISNUMBER(H57),AND(H57=ROUND(H57,4)),FALSE))),IF(LEN(TRIM(K57&amp;""))=0,FALSE,NOT(IF(ISNUMBER(K57),AND(K57=ROUND(K57,4)),FALSE)))),OR(AND(L57="Comparable",LEN(TRIM(F57&amp;""))&gt;0,LEN(TRIM(I57&amp;""))&gt;0,UPPER(SUBSTITUTE(SUBSTITUTE(TRIM(F57&amp;""),"²","2"),"³","3"))&lt;&gt;UPPER(SUBSTITUTE(SUBSTITUTE(TRIM(I57&amp;""),"²","2"),"³","3"))),AND(L57="Alta",OR(LEN(TRIM(F57&amp;""))&gt;0,LEN(TRIM(H57&amp;""))&gt;0,IF(ISNUMBER(G57),G57&lt;&gt;0,FALSE))),AND(OR(L57="Baja",L57="A otra fase"),OR(LEN(TRIM(I57&amp;""))&gt;0,LEN(TRIM(K57&amp;""))&gt;0,IF(ISNUMBER(J57),J57&lt;&gt;0,FALSE)))),AND(LEN(TRIM(L57&amp;""))&gt;0,NOT(OR(L57="Comparable",L57="Alta",OR(L57="Baja",L57="A otra fase")))),AB57&gt;1))),1,0),0)</f>
        <v>0</v>
      </c>
      <c r="X57" s="41">
        <f>IF(OR(ISERROR(C57),ISERROR(D57),ISERROR(E57),ISERROR(F57),ISERROR(G57),ISERROR(H57),ISERROR(I57),ISERROR(J57),ISERROR(K57),ISERROR(L57),ISERROR(M57),ISERROR(N57)),2,IFERROR(IF(NOT(COUNTA(C57:N57)&gt;0),"",IF(OR(OR(IF(LEN(TRIM(G57&amp;""))=0,FALSE,NOT(IF(ISNUMBER(G57),AND(G57&gt;=0,G57=ROUND(G57,6)),FALSE))),IF(LEN(TRIM(J57&amp;""))=0,FALSE,NOT(IF(ISNUMBER(J57),AND(J57&gt;=0,J57=ROUND(J57,6)),FALSE))),IF(LEN(TRIM(H57&amp;""))=0,FALSE,NOT(IF(ISNUMBER(H57),AND(H57=ROUND(H57,4)),FALSE))),IF(LEN(TRIM(K57&amp;""))=0,FALSE,NOT(IF(ISNUMBER(K57),AND(K57=ROUND(K57,4)),FALSE)))),OR(AND(L57="Comparable",LEN(TRIM(F57&amp;""))&gt;0,LEN(TRIM(I57&amp;""))&gt;0,UPPER(SUBSTITUTE(SUBSTITUTE(TRIM(F57&amp;""),"²","2"),"³","3"))&lt;&gt;UPPER(SUBSTITUTE(SUBSTITUTE(TRIM(I57&amp;""),"²","2"),"³","3"))),AND(L57="Alta",OR(LEN(TRIM(F57&amp;""))&gt;0,LEN(TRIM(H57&amp;""))&gt;0,IF(ISNUMBER(G57),G57&lt;&gt;0,FALSE))),AND(OR(L57="Baja",L57="A otra fase"),OR(LEN(TRIM(I57&amp;""))&gt;0,LEN(TRIM(K57&amp;""))&gt;0,IF(ISNUMBER(J57),J57&lt;&gt;0,FALSE)))),AND(LEN(TRIM(L57&amp;""))&gt;0,NOT(OR(L57="Comparable",L57="Alta",OR(L57="Baja",L57="A otra fase")))),AB57&gt;1),2,IF(AND(W57=1,LEN(TRIM(M57&amp;""))&gt;0,TRIM(M57)&lt;&gt;"Por confirmar",TRIM(M57)&lt;&gt;"Pendiente",IF(L57="A otra fase",AND(COUNTIF('FASES'!$C$10:$C$39,B57)=1,SUMIF('FASES'!$C$10:$C$39,B57,'FASES'!$N$10:$N$39)=0),COUNTIF('FASES'!$C$10:$C$39,B57)=0)),0,1))),2))</f>
      </c>
      <c r="Y57" s="41">
        <f>IF(L57="Alta",IF(ISNUMBER(K57),K57,""),IF(ISNUMBER(H57),H57,""))</f>
      </c>
      <c r="Z57" s="41">
        <f>IF(OR(L57="Baja",L57="A otra fase"),IF(ISNUMBER(H57),H57,""),IF(ISNUMBER(K57),K57,""))</f>
      </c>
      <c r="AA57" s="41">
        <f>IFERROR(IF(AND(LEN(TRIM(C57&amp;""))&gt;0,LEN(TRIM(D57&amp;""))&gt;0),"ID:"&amp;SUBSTITUTE(SUBSTITUTE(SUBSTITUTE(SUBSTITUTE(UPPER(LEN(TRIM("C: "&amp;C57))&amp;":"&amp;TRIM("C: "&amp;C57)&amp;"|"&amp;LEN(TRIM("K: "&amp;D57))&amp;":"&amp;TRIM("K: "&amp;D57)),"!","!E"),"*","!A"),"?","!B"),"~","!C"),""),"")</f>
      </c>
      <c r="AB57" s="41" t="n">
        <f>IF(LEN(TRIM(AA57&amp;""))=0,0,COUNTIF($AA$10:$AA$109,AA57))</f>
        <v>0</v>
      </c>
    </row>
    <row r="58" ht="78" customHeight="1">
      <c r="B58" s="38" t="n">
        <v>49</v>
      </c>
      <c r="C58" s="43"/>
      <c r="D58" s="43"/>
      <c r="E58" s="44"/>
      <c r="F58" s="45"/>
      <c r="G58" s="46"/>
      <c r="H58" s="47"/>
      <c r="I58" s="45"/>
      <c r="J58" s="46"/>
      <c r="K58" s="47"/>
      <c r="L58" s="45"/>
      <c r="M58" s="44"/>
      <c r="N58" s="44"/>
      <c r="O58" s="38">
        <f>IF(NOT(ISNUMBER(X58)),"",IF(X58=2,"ROJO",IF(X58=1,"ÁMBAR","VERDE")))</f>
      </c>
      <c r="P58" s="39">
        <f>IFERROR(IF(NOT(COUNTA(C58:N58)&gt;0),"",IF(AB58&gt;1,"Clave repetida en el capítulo: distinguimos las ocurrencias.",IF(OR(OR(IF(LEN(TRIM(G58&amp;""))=0,FALSE,NOT(IF(ISNUMBER(G58),AND(G58&gt;=0,G58=ROUND(G58,6)),FALSE))),IF(LEN(TRIM(J58&amp;""))=0,FALSE,NOT(IF(ISNUMBER(J58),AND(J58&gt;=0,J58=ROUND(J58,6)),FALSE))),IF(LEN(TRIM(H58&amp;""))=0,FALSE,NOT(IF(ISNUMBER(H58),AND(H58=ROUND(H58,4)),FALSE))),IF(LEN(TRIM(K58&amp;""))=0,FALSE,NOT(IF(ISNUMBER(K58),AND(K58=ROUND(K58,4)),FALSE)))),OR(AND(L58="Comparable",LEN(TRIM(F58&amp;""))&gt;0,LEN(TRIM(I58&amp;""))&gt;0,UPPER(SUBSTITUTE(SUBSTITUTE(TRIM(F58&amp;""),"²","2"),"³","3"))&lt;&gt;UPPER(SUBSTITUTE(SUBSTITUTE(TRIM(I58&amp;""),"²","2"),"³","3"))),AND(L58="Alta",OR(LEN(TRIM(F58&amp;""))&gt;0,LEN(TRIM(H58&amp;""))&gt;0,IF(ISNUMBER(G58),G58&lt;&gt;0,FALSE))),AND(OR(L58="Baja",L58="A otra fase"),OR(LEN(TRIM(I58&amp;""))&gt;0,LEN(TRIM(K58&amp;""))&gt;0,IF(ISNUMBER(J58),J58&lt;&gt;0,FALSE)))),AND(LEN(TRIM(L58&amp;""))&gt;0,NOT(OR(L58="Comparable",L58="Alta",OR(L58="Baja",L58="A otra fase")))),AB58&gt;1),"Revisamos unidad, tipo y números. Alta: Q1=0, Ud1/P1 vacíos. Baja o fase: Q2=0, Ud2/P2 vacíos.",IF(W58=0,"Completamos cantidades, precios, unidades compatibles y referencias. Un vacío no es cero.",IF(OR(LEN(TRIM(M58&amp;""))=0,TRIM(M58)="Por confirmar",TRIM(M58)="Pendiente"),"La diferencia se conoce; falta documentar el motivo.",IF(X58&gt;0,"Revisamos FASES: destino, cantidad íntegra, previsión y referencias sin duplicar el ID.",IF(ABS(V58)&gt;0,"Datos completos. Incluimos el ajuste visible de redondeo al explicar la diferencia.","Datos completos para el alcance introducido."))))))),"Hay una entrada con error. Corregimos el dato antes de cerrar la comprobación.")</f>
      </c>
      <c r="Q58" s="41">
        <f>IF(W58=1,ROUND(G58*Y58,2),"")</f>
      </c>
      <c r="R58" s="41">
        <f>IF(W58=1,ROUND(J58*Z58,2),"")</f>
      </c>
      <c r="S58" s="41">
        <f>IF(W58=1,ROUND((J58-G58)*Y58,2),"")</f>
      </c>
      <c r="T58" s="41">
        <f>IF(W58=1,ROUND(J58*(Z58-Y58),2),"")</f>
      </c>
      <c r="U58" s="41">
        <f>IF(W58=1,ROUND(R58-Q58,2),"")</f>
      </c>
      <c r="V58" s="41">
        <f>IF(W58=1,ROUND(U58-S58-T58,2),"")</f>
      </c>
      <c r="W58" s="41" t="n">
        <f>IFERROR(IF(AND(LEN(TRIM(C58&amp;""))&gt;0,LEN(TRIM(D58&amp;""))&gt;0,LEN(TRIM(E58&amp;""))&gt;0,AND(LEN(TRIM(N58&amp;""))&gt;0,TRIM(N58)&lt;&gt;"Pendiente",TRIM(N58)&lt;&gt;"Por confirmar"),IF(ISNUMBER(G58),AND(G58&gt;=0,G58=ROUND(G58,6)),FALSE),IF(ISNUMBER(J58),AND(J58&gt;=0,J58=ROUND(J58,6)),FALSE),IF(L58="Comparable",AND(LEN(TRIM(F58&amp;""))&gt;0,LEN(TRIM(I58&amp;""))&gt;0,UPPER(SUBSTITUTE(SUBSTITUTE(TRIM(F58&amp;""),"²","2"),"³","3"))=UPPER(SUBSTITUTE(SUBSTITUTE(TRIM(I58&amp;""),"²","2"),"³","3"))),IF(L58="Alta",AND(LEN(TRIM(F58&amp;""))=0,LEN(TRIM(I58&amp;""))&gt;0),AND(LEN(TRIM(F58&amp;""))&gt;0,LEN(TRIM(I58&amp;""))=0))),IF(L58="Comparable",AND(IF(ISNUMBER(H58),AND(H58=ROUND(H58,4)),FALSE),IF(ISNUMBER(K58),AND(K58=ROUND(K58,4)),FALSE)),IF(L58="Alta",AND(IF(ISNUMBER(K58),AND(K58=ROUND(K58,4)),FALSE),LEN(TRIM(H58&amp;""))=0,G58=0),IF(OR(L58="Baja",L58="A otra fase"),AND(IF(ISNUMBER(H58),AND(H58=ROUND(H58,4)),FALSE),LEN(TRIM(K58&amp;""))=0,J58=0),FALSE))),NOT(OR(OR(IF(LEN(TRIM(G58&amp;""))=0,FALSE,NOT(IF(ISNUMBER(G58),AND(G58&gt;=0,G58=ROUND(G58,6)),FALSE))),IF(LEN(TRIM(J58&amp;""))=0,FALSE,NOT(IF(ISNUMBER(J58),AND(J58&gt;=0,J58=ROUND(J58,6)),FALSE))),IF(LEN(TRIM(H58&amp;""))=0,FALSE,NOT(IF(ISNUMBER(H58),AND(H58=ROUND(H58,4)),FALSE))),IF(LEN(TRIM(K58&amp;""))=0,FALSE,NOT(IF(ISNUMBER(K58),AND(K58=ROUND(K58,4)),FALSE)))),OR(AND(L58="Comparable",LEN(TRIM(F58&amp;""))&gt;0,LEN(TRIM(I58&amp;""))&gt;0,UPPER(SUBSTITUTE(SUBSTITUTE(TRIM(F58&amp;""),"²","2"),"³","3"))&lt;&gt;UPPER(SUBSTITUTE(SUBSTITUTE(TRIM(I58&amp;""),"²","2"),"³","3"))),AND(L58="Alta",OR(LEN(TRIM(F58&amp;""))&gt;0,LEN(TRIM(H58&amp;""))&gt;0,IF(ISNUMBER(G58),G58&lt;&gt;0,FALSE))),AND(OR(L58="Baja",L58="A otra fase"),OR(LEN(TRIM(I58&amp;""))&gt;0,LEN(TRIM(K58&amp;""))&gt;0,IF(ISNUMBER(J58),J58&lt;&gt;0,FALSE)))),AND(LEN(TRIM(L58&amp;""))&gt;0,NOT(OR(L58="Comparable",L58="Alta",OR(L58="Baja",L58="A otra fase")))),AB58&gt;1))),1,0),0)</f>
        <v>0</v>
      </c>
      <c r="X58" s="41">
        <f>IF(OR(ISERROR(C58),ISERROR(D58),ISERROR(E58),ISERROR(F58),ISERROR(G58),ISERROR(H58),ISERROR(I58),ISERROR(J58),ISERROR(K58),ISERROR(L58),ISERROR(M58),ISERROR(N58)),2,IFERROR(IF(NOT(COUNTA(C58:N58)&gt;0),"",IF(OR(OR(IF(LEN(TRIM(G58&amp;""))=0,FALSE,NOT(IF(ISNUMBER(G58),AND(G58&gt;=0,G58=ROUND(G58,6)),FALSE))),IF(LEN(TRIM(J58&amp;""))=0,FALSE,NOT(IF(ISNUMBER(J58),AND(J58&gt;=0,J58=ROUND(J58,6)),FALSE))),IF(LEN(TRIM(H58&amp;""))=0,FALSE,NOT(IF(ISNUMBER(H58),AND(H58=ROUND(H58,4)),FALSE))),IF(LEN(TRIM(K58&amp;""))=0,FALSE,NOT(IF(ISNUMBER(K58),AND(K58=ROUND(K58,4)),FALSE)))),OR(AND(L58="Comparable",LEN(TRIM(F58&amp;""))&gt;0,LEN(TRIM(I58&amp;""))&gt;0,UPPER(SUBSTITUTE(SUBSTITUTE(TRIM(F58&amp;""),"²","2"),"³","3"))&lt;&gt;UPPER(SUBSTITUTE(SUBSTITUTE(TRIM(I58&amp;""),"²","2"),"³","3"))),AND(L58="Alta",OR(LEN(TRIM(F58&amp;""))&gt;0,LEN(TRIM(H58&amp;""))&gt;0,IF(ISNUMBER(G58),G58&lt;&gt;0,FALSE))),AND(OR(L58="Baja",L58="A otra fase"),OR(LEN(TRIM(I58&amp;""))&gt;0,LEN(TRIM(K58&amp;""))&gt;0,IF(ISNUMBER(J58),J58&lt;&gt;0,FALSE)))),AND(LEN(TRIM(L58&amp;""))&gt;0,NOT(OR(L58="Comparable",L58="Alta",OR(L58="Baja",L58="A otra fase")))),AB58&gt;1),2,IF(AND(W58=1,LEN(TRIM(M58&amp;""))&gt;0,TRIM(M58)&lt;&gt;"Por confirmar",TRIM(M58)&lt;&gt;"Pendiente",IF(L58="A otra fase",AND(COUNTIF('FASES'!$C$10:$C$39,B58)=1,SUMIF('FASES'!$C$10:$C$39,B58,'FASES'!$N$10:$N$39)=0),COUNTIF('FASES'!$C$10:$C$39,B58)=0)),0,1))),2))</f>
      </c>
      <c r="Y58" s="41">
        <f>IF(L58="Alta",IF(ISNUMBER(K58),K58,""),IF(ISNUMBER(H58),H58,""))</f>
      </c>
      <c r="Z58" s="41">
        <f>IF(OR(L58="Baja",L58="A otra fase"),IF(ISNUMBER(H58),H58,""),IF(ISNUMBER(K58),K58,""))</f>
      </c>
      <c r="AA58" s="41">
        <f>IFERROR(IF(AND(LEN(TRIM(C58&amp;""))&gt;0,LEN(TRIM(D58&amp;""))&gt;0),"ID:"&amp;SUBSTITUTE(SUBSTITUTE(SUBSTITUTE(SUBSTITUTE(UPPER(LEN(TRIM("C: "&amp;C58))&amp;":"&amp;TRIM("C: "&amp;C58)&amp;"|"&amp;LEN(TRIM("K: "&amp;D58))&amp;":"&amp;TRIM("K: "&amp;D58)),"!","!E"),"*","!A"),"?","!B"),"~","!C"),""),"")</f>
      </c>
      <c r="AB58" s="41" t="n">
        <f>IF(LEN(TRIM(AA58&amp;""))=0,0,COUNTIF($AA$10:$AA$109,AA58))</f>
        <v>0</v>
      </c>
    </row>
    <row r="59" ht="78" customHeight="1">
      <c r="B59" s="38" t="n">
        <v>50</v>
      </c>
      <c r="C59" s="43"/>
      <c r="D59" s="43"/>
      <c r="E59" s="44"/>
      <c r="F59" s="45"/>
      <c r="G59" s="46"/>
      <c r="H59" s="47"/>
      <c r="I59" s="45"/>
      <c r="J59" s="46"/>
      <c r="K59" s="47"/>
      <c r="L59" s="45"/>
      <c r="M59" s="44"/>
      <c r="N59" s="44"/>
      <c r="O59" s="38">
        <f>IF(NOT(ISNUMBER(X59)),"",IF(X59=2,"ROJO",IF(X59=1,"ÁMBAR","VERDE")))</f>
      </c>
      <c r="P59" s="39">
        <f>IFERROR(IF(NOT(COUNTA(C59:N59)&gt;0),"",IF(AB59&gt;1,"Clave repetida en el capítulo: distinguimos las ocurrencias.",IF(OR(OR(IF(LEN(TRIM(G59&amp;""))=0,FALSE,NOT(IF(ISNUMBER(G59),AND(G59&gt;=0,G59=ROUND(G59,6)),FALSE))),IF(LEN(TRIM(J59&amp;""))=0,FALSE,NOT(IF(ISNUMBER(J59),AND(J59&gt;=0,J59=ROUND(J59,6)),FALSE))),IF(LEN(TRIM(H59&amp;""))=0,FALSE,NOT(IF(ISNUMBER(H59),AND(H59=ROUND(H59,4)),FALSE))),IF(LEN(TRIM(K59&amp;""))=0,FALSE,NOT(IF(ISNUMBER(K59),AND(K59=ROUND(K59,4)),FALSE)))),OR(AND(L59="Comparable",LEN(TRIM(F59&amp;""))&gt;0,LEN(TRIM(I59&amp;""))&gt;0,UPPER(SUBSTITUTE(SUBSTITUTE(TRIM(F59&amp;""),"²","2"),"³","3"))&lt;&gt;UPPER(SUBSTITUTE(SUBSTITUTE(TRIM(I59&amp;""),"²","2"),"³","3"))),AND(L59="Alta",OR(LEN(TRIM(F59&amp;""))&gt;0,LEN(TRIM(H59&amp;""))&gt;0,IF(ISNUMBER(G59),G59&lt;&gt;0,FALSE))),AND(OR(L59="Baja",L59="A otra fase"),OR(LEN(TRIM(I59&amp;""))&gt;0,LEN(TRIM(K59&amp;""))&gt;0,IF(ISNUMBER(J59),J59&lt;&gt;0,FALSE)))),AND(LEN(TRIM(L59&amp;""))&gt;0,NOT(OR(L59="Comparable",L59="Alta",OR(L59="Baja",L59="A otra fase")))),AB59&gt;1),"Revisamos unidad, tipo y números. Alta: Q1=0, Ud1/P1 vacíos. Baja o fase: Q2=0, Ud2/P2 vacíos.",IF(W59=0,"Completamos cantidades, precios, unidades compatibles y referencias. Un vacío no es cero.",IF(OR(LEN(TRIM(M59&amp;""))=0,TRIM(M59)="Por confirmar",TRIM(M59)="Pendiente"),"La diferencia se conoce; falta documentar el motivo.",IF(X59&gt;0,"Revisamos FASES: destino, cantidad íntegra, previsión y referencias sin duplicar el ID.",IF(ABS(V59)&gt;0,"Datos completos. Incluimos el ajuste visible de redondeo al explicar la diferencia.","Datos completos para el alcance introducido."))))))),"Hay una entrada con error. Corregimos el dato antes de cerrar la comprobación.")</f>
      </c>
      <c r="Q59" s="41">
        <f>IF(W59=1,ROUND(G59*Y59,2),"")</f>
      </c>
      <c r="R59" s="41">
        <f>IF(W59=1,ROUND(J59*Z59,2),"")</f>
      </c>
      <c r="S59" s="41">
        <f>IF(W59=1,ROUND((J59-G59)*Y59,2),"")</f>
      </c>
      <c r="T59" s="41">
        <f>IF(W59=1,ROUND(J59*(Z59-Y59),2),"")</f>
      </c>
      <c r="U59" s="41">
        <f>IF(W59=1,ROUND(R59-Q59,2),"")</f>
      </c>
      <c r="V59" s="41">
        <f>IF(W59=1,ROUND(U59-S59-T59,2),"")</f>
      </c>
      <c r="W59" s="41" t="n">
        <f>IFERROR(IF(AND(LEN(TRIM(C59&amp;""))&gt;0,LEN(TRIM(D59&amp;""))&gt;0,LEN(TRIM(E59&amp;""))&gt;0,AND(LEN(TRIM(N59&amp;""))&gt;0,TRIM(N59)&lt;&gt;"Pendiente",TRIM(N59)&lt;&gt;"Por confirmar"),IF(ISNUMBER(G59),AND(G59&gt;=0,G59=ROUND(G59,6)),FALSE),IF(ISNUMBER(J59),AND(J59&gt;=0,J59=ROUND(J59,6)),FALSE),IF(L59="Comparable",AND(LEN(TRIM(F59&amp;""))&gt;0,LEN(TRIM(I59&amp;""))&gt;0,UPPER(SUBSTITUTE(SUBSTITUTE(TRIM(F59&amp;""),"²","2"),"³","3"))=UPPER(SUBSTITUTE(SUBSTITUTE(TRIM(I59&amp;""),"²","2"),"³","3"))),IF(L59="Alta",AND(LEN(TRIM(F59&amp;""))=0,LEN(TRIM(I59&amp;""))&gt;0),AND(LEN(TRIM(F59&amp;""))&gt;0,LEN(TRIM(I59&amp;""))=0))),IF(L59="Comparable",AND(IF(ISNUMBER(H59),AND(H59=ROUND(H59,4)),FALSE),IF(ISNUMBER(K59),AND(K59=ROUND(K59,4)),FALSE)),IF(L59="Alta",AND(IF(ISNUMBER(K59),AND(K59=ROUND(K59,4)),FALSE),LEN(TRIM(H59&amp;""))=0,G59=0),IF(OR(L59="Baja",L59="A otra fase"),AND(IF(ISNUMBER(H59),AND(H59=ROUND(H59,4)),FALSE),LEN(TRIM(K59&amp;""))=0,J59=0),FALSE))),NOT(OR(OR(IF(LEN(TRIM(G59&amp;""))=0,FALSE,NOT(IF(ISNUMBER(G59),AND(G59&gt;=0,G59=ROUND(G59,6)),FALSE))),IF(LEN(TRIM(J59&amp;""))=0,FALSE,NOT(IF(ISNUMBER(J59),AND(J59&gt;=0,J59=ROUND(J59,6)),FALSE))),IF(LEN(TRIM(H59&amp;""))=0,FALSE,NOT(IF(ISNUMBER(H59),AND(H59=ROUND(H59,4)),FALSE))),IF(LEN(TRIM(K59&amp;""))=0,FALSE,NOT(IF(ISNUMBER(K59),AND(K59=ROUND(K59,4)),FALSE)))),OR(AND(L59="Comparable",LEN(TRIM(F59&amp;""))&gt;0,LEN(TRIM(I59&amp;""))&gt;0,UPPER(SUBSTITUTE(SUBSTITUTE(TRIM(F59&amp;""),"²","2"),"³","3"))&lt;&gt;UPPER(SUBSTITUTE(SUBSTITUTE(TRIM(I59&amp;""),"²","2"),"³","3"))),AND(L59="Alta",OR(LEN(TRIM(F59&amp;""))&gt;0,LEN(TRIM(H59&amp;""))&gt;0,IF(ISNUMBER(G59),G59&lt;&gt;0,FALSE))),AND(OR(L59="Baja",L59="A otra fase"),OR(LEN(TRIM(I59&amp;""))&gt;0,LEN(TRIM(K59&amp;""))&gt;0,IF(ISNUMBER(J59),J59&lt;&gt;0,FALSE)))),AND(LEN(TRIM(L59&amp;""))&gt;0,NOT(OR(L59="Comparable",L59="Alta",OR(L59="Baja",L59="A otra fase")))),AB59&gt;1))),1,0),0)</f>
        <v>0</v>
      </c>
      <c r="X59" s="41">
        <f>IF(OR(ISERROR(C59),ISERROR(D59),ISERROR(E59),ISERROR(F59),ISERROR(G59),ISERROR(H59),ISERROR(I59),ISERROR(J59),ISERROR(K59),ISERROR(L59),ISERROR(M59),ISERROR(N59)),2,IFERROR(IF(NOT(COUNTA(C59:N59)&gt;0),"",IF(OR(OR(IF(LEN(TRIM(G59&amp;""))=0,FALSE,NOT(IF(ISNUMBER(G59),AND(G59&gt;=0,G59=ROUND(G59,6)),FALSE))),IF(LEN(TRIM(J59&amp;""))=0,FALSE,NOT(IF(ISNUMBER(J59),AND(J59&gt;=0,J59=ROUND(J59,6)),FALSE))),IF(LEN(TRIM(H59&amp;""))=0,FALSE,NOT(IF(ISNUMBER(H59),AND(H59=ROUND(H59,4)),FALSE))),IF(LEN(TRIM(K59&amp;""))=0,FALSE,NOT(IF(ISNUMBER(K59),AND(K59=ROUND(K59,4)),FALSE)))),OR(AND(L59="Comparable",LEN(TRIM(F59&amp;""))&gt;0,LEN(TRIM(I59&amp;""))&gt;0,UPPER(SUBSTITUTE(SUBSTITUTE(TRIM(F59&amp;""),"²","2"),"³","3"))&lt;&gt;UPPER(SUBSTITUTE(SUBSTITUTE(TRIM(I59&amp;""),"²","2"),"³","3"))),AND(L59="Alta",OR(LEN(TRIM(F59&amp;""))&gt;0,LEN(TRIM(H59&amp;""))&gt;0,IF(ISNUMBER(G59),G59&lt;&gt;0,FALSE))),AND(OR(L59="Baja",L59="A otra fase"),OR(LEN(TRIM(I59&amp;""))&gt;0,LEN(TRIM(K59&amp;""))&gt;0,IF(ISNUMBER(J59),J59&lt;&gt;0,FALSE)))),AND(LEN(TRIM(L59&amp;""))&gt;0,NOT(OR(L59="Comparable",L59="Alta",OR(L59="Baja",L59="A otra fase")))),AB59&gt;1),2,IF(AND(W59=1,LEN(TRIM(M59&amp;""))&gt;0,TRIM(M59)&lt;&gt;"Por confirmar",TRIM(M59)&lt;&gt;"Pendiente",IF(L59="A otra fase",AND(COUNTIF('FASES'!$C$10:$C$39,B59)=1,SUMIF('FASES'!$C$10:$C$39,B59,'FASES'!$N$10:$N$39)=0),COUNTIF('FASES'!$C$10:$C$39,B59)=0)),0,1))),2))</f>
      </c>
      <c r="Y59" s="41">
        <f>IF(L59="Alta",IF(ISNUMBER(K59),K59,""),IF(ISNUMBER(H59),H59,""))</f>
      </c>
      <c r="Z59" s="41">
        <f>IF(OR(L59="Baja",L59="A otra fase"),IF(ISNUMBER(H59),H59,""),IF(ISNUMBER(K59),K59,""))</f>
      </c>
      <c r="AA59" s="41">
        <f>IFERROR(IF(AND(LEN(TRIM(C59&amp;""))&gt;0,LEN(TRIM(D59&amp;""))&gt;0),"ID:"&amp;SUBSTITUTE(SUBSTITUTE(SUBSTITUTE(SUBSTITUTE(UPPER(LEN(TRIM("C: "&amp;C59))&amp;":"&amp;TRIM("C: "&amp;C59)&amp;"|"&amp;LEN(TRIM("K: "&amp;D59))&amp;":"&amp;TRIM("K: "&amp;D59)),"!","!E"),"*","!A"),"?","!B"),"~","!C"),""),"")</f>
      </c>
      <c r="AB59" s="41" t="n">
        <f>IF(LEN(TRIM(AA59&amp;""))=0,0,COUNTIF($AA$10:$AA$109,AA59))</f>
        <v>0</v>
      </c>
    </row>
    <row r="60" ht="78" customHeight="1">
      <c r="B60" s="38" t="n">
        <v>51</v>
      </c>
      <c r="C60" s="43"/>
      <c r="D60" s="43"/>
      <c r="E60" s="44"/>
      <c r="F60" s="45"/>
      <c r="G60" s="46"/>
      <c r="H60" s="47"/>
      <c r="I60" s="45"/>
      <c r="J60" s="46"/>
      <c r="K60" s="47"/>
      <c r="L60" s="45"/>
      <c r="M60" s="44"/>
      <c r="N60" s="44"/>
      <c r="O60" s="38">
        <f>IF(NOT(ISNUMBER(X60)),"",IF(X60=2,"ROJO",IF(X60=1,"ÁMBAR","VERDE")))</f>
      </c>
      <c r="P60" s="39">
        <f>IFERROR(IF(NOT(COUNTA(C60:N60)&gt;0),"",IF(AB60&gt;1,"Clave repetida en el capítulo: distinguimos las ocurrencias.",IF(OR(OR(IF(LEN(TRIM(G60&amp;""))=0,FALSE,NOT(IF(ISNUMBER(G60),AND(G60&gt;=0,G60=ROUND(G60,6)),FALSE))),IF(LEN(TRIM(J60&amp;""))=0,FALSE,NOT(IF(ISNUMBER(J60),AND(J60&gt;=0,J60=ROUND(J60,6)),FALSE))),IF(LEN(TRIM(H60&amp;""))=0,FALSE,NOT(IF(ISNUMBER(H60),AND(H60=ROUND(H60,4)),FALSE))),IF(LEN(TRIM(K60&amp;""))=0,FALSE,NOT(IF(ISNUMBER(K60),AND(K60=ROUND(K60,4)),FALSE)))),OR(AND(L60="Comparable",LEN(TRIM(F60&amp;""))&gt;0,LEN(TRIM(I60&amp;""))&gt;0,UPPER(SUBSTITUTE(SUBSTITUTE(TRIM(F60&amp;""),"²","2"),"³","3"))&lt;&gt;UPPER(SUBSTITUTE(SUBSTITUTE(TRIM(I60&amp;""),"²","2"),"³","3"))),AND(L60="Alta",OR(LEN(TRIM(F60&amp;""))&gt;0,LEN(TRIM(H60&amp;""))&gt;0,IF(ISNUMBER(G60),G60&lt;&gt;0,FALSE))),AND(OR(L60="Baja",L60="A otra fase"),OR(LEN(TRIM(I60&amp;""))&gt;0,LEN(TRIM(K60&amp;""))&gt;0,IF(ISNUMBER(J60),J60&lt;&gt;0,FALSE)))),AND(LEN(TRIM(L60&amp;""))&gt;0,NOT(OR(L60="Comparable",L60="Alta",OR(L60="Baja",L60="A otra fase")))),AB60&gt;1),"Revisamos unidad, tipo y números. Alta: Q1=0, Ud1/P1 vacíos. Baja o fase: Q2=0, Ud2/P2 vacíos.",IF(W60=0,"Completamos cantidades, precios, unidades compatibles y referencias. Un vacío no es cero.",IF(OR(LEN(TRIM(M60&amp;""))=0,TRIM(M60)="Por confirmar",TRIM(M60)="Pendiente"),"La diferencia se conoce; falta documentar el motivo.",IF(X60&gt;0,"Revisamos FASES: destino, cantidad íntegra, previsión y referencias sin duplicar el ID.",IF(ABS(V60)&gt;0,"Datos completos. Incluimos el ajuste visible de redondeo al explicar la diferencia.","Datos completos para el alcance introducido."))))))),"Hay una entrada con error. Corregimos el dato antes de cerrar la comprobación.")</f>
      </c>
      <c r="Q60" s="41">
        <f>IF(W60=1,ROUND(G60*Y60,2),"")</f>
      </c>
      <c r="R60" s="41">
        <f>IF(W60=1,ROUND(J60*Z60,2),"")</f>
      </c>
      <c r="S60" s="41">
        <f>IF(W60=1,ROUND((J60-G60)*Y60,2),"")</f>
      </c>
      <c r="T60" s="41">
        <f>IF(W60=1,ROUND(J60*(Z60-Y60),2),"")</f>
      </c>
      <c r="U60" s="41">
        <f>IF(W60=1,ROUND(R60-Q60,2),"")</f>
      </c>
      <c r="V60" s="41">
        <f>IF(W60=1,ROUND(U60-S60-T60,2),"")</f>
      </c>
      <c r="W60" s="41" t="n">
        <f>IFERROR(IF(AND(LEN(TRIM(C60&amp;""))&gt;0,LEN(TRIM(D60&amp;""))&gt;0,LEN(TRIM(E60&amp;""))&gt;0,AND(LEN(TRIM(N60&amp;""))&gt;0,TRIM(N60)&lt;&gt;"Pendiente",TRIM(N60)&lt;&gt;"Por confirmar"),IF(ISNUMBER(G60),AND(G60&gt;=0,G60=ROUND(G60,6)),FALSE),IF(ISNUMBER(J60),AND(J60&gt;=0,J60=ROUND(J60,6)),FALSE),IF(L60="Comparable",AND(LEN(TRIM(F60&amp;""))&gt;0,LEN(TRIM(I60&amp;""))&gt;0,UPPER(SUBSTITUTE(SUBSTITUTE(TRIM(F60&amp;""),"²","2"),"³","3"))=UPPER(SUBSTITUTE(SUBSTITUTE(TRIM(I60&amp;""),"²","2"),"³","3"))),IF(L60="Alta",AND(LEN(TRIM(F60&amp;""))=0,LEN(TRIM(I60&amp;""))&gt;0),AND(LEN(TRIM(F60&amp;""))&gt;0,LEN(TRIM(I60&amp;""))=0))),IF(L60="Comparable",AND(IF(ISNUMBER(H60),AND(H60=ROUND(H60,4)),FALSE),IF(ISNUMBER(K60),AND(K60=ROUND(K60,4)),FALSE)),IF(L60="Alta",AND(IF(ISNUMBER(K60),AND(K60=ROUND(K60,4)),FALSE),LEN(TRIM(H60&amp;""))=0,G60=0),IF(OR(L60="Baja",L60="A otra fase"),AND(IF(ISNUMBER(H60),AND(H60=ROUND(H60,4)),FALSE),LEN(TRIM(K60&amp;""))=0,J60=0),FALSE))),NOT(OR(OR(IF(LEN(TRIM(G60&amp;""))=0,FALSE,NOT(IF(ISNUMBER(G60),AND(G60&gt;=0,G60=ROUND(G60,6)),FALSE))),IF(LEN(TRIM(J60&amp;""))=0,FALSE,NOT(IF(ISNUMBER(J60),AND(J60&gt;=0,J60=ROUND(J60,6)),FALSE))),IF(LEN(TRIM(H60&amp;""))=0,FALSE,NOT(IF(ISNUMBER(H60),AND(H60=ROUND(H60,4)),FALSE))),IF(LEN(TRIM(K60&amp;""))=0,FALSE,NOT(IF(ISNUMBER(K60),AND(K60=ROUND(K60,4)),FALSE)))),OR(AND(L60="Comparable",LEN(TRIM(F60&amp;""))&gt;0,LEN(TRIM(I60&amp;""))&gt;0,UPPER(SUBSTITUTE(SUBSTITUTE(TRIM(F60&amp;""),"²","2"),"³","3"))&lt;&gt;UPPER(SUBSTITUTE(SUBSTITUTE(TRIM(I60&amp;""),"²","2"),"³","3"))),AND(L60="Alta",OR(LEN(TRIM(F60&amp;""))&gt;0,LEN(TRIM(H60&amp;""))&gt;0,IF(ISNUMBER(G60),G60&lt;&gt;0,FALSE))),AND(OR(L60="Baja",L60="A otra fase"),OR(LEN(TRIM(I60&amp;""))&gt;0,LEN(TRIM(K60&amp;""))&gt;0,IF(ISNUMBER(J60),J60&lt;&gt;0,FALSE)))),AND(LEN(TRIM(L60&amp;""))&gt;0,NOT(OR(L60="Comparable",L60="Alta",OR(L60="Baja",L60="A otra fase")))),AB60&gt;1))),1,0),0)</f>
        <v>0</v>
      </c>
      <c r="X60" s="41">
        <f>IF(OR(ISERROR(C60),ISERROR(D60),ISERROR(E60),ISERROR(F60),ISERROR(G60),ISERROR(H60),ISERROR(I60),ISERROR(J60),ISERROR(K60),ISERROR(L60),ISERROR(M60),ISERROR(N60)),2,IFERROR(IF(NOT(COUNTA(C60:N60)&gt;0),"",IF(OR(OR(IF(LEN(TRIM(G60&amp;""))=0,FALSE,NOT(IF(ISNUMBER(G60),AND(G60&gt;=0,G60=ROUND(G60,6)),FALSE))),IF(LEN(TRIM(J60&amp;""))=0,FALSE,NOT(IF(ISNUMBER(J60),AND(J60&gt;=0,J60=ROUND(J60,6)),FALSE))),IF(LEN(TRIM(H60&amp;""))=0,FALSE,NOT(IF(ISNUMBER(H60),AND(H60=ROUND(H60,4)),FALSE))),IF(LEN(TRIM(K60&amp;""))=0,FALSE,NOT(IF(ISNUMBER(K60),AND(K60=ROUND(K60,4)),FALSE)))),OR(AND(L60="Comparable",LEN(TRIM(F60&amp;""))&gt;0,LEN(TRIM(I60&amp;""))&gt;0,UPPER(SUBSTITUTE(SUBSTITUTE(TRIM(F60&amp;""),"²","2"),"³","3"))&lt;&gt;UPPER(SUBSTITUTE(SUBSTITUTE(TRIM(I60&amp;""),"²","2"),"³","3"))),AND(L60="Alta",OR(LEN(TRIM(F60&amp;""))&gt;0,LEN(TRIM(H60&amp;""))&gt;0,IF(ISNUMBER(G60),G60&lt;&gt;0,FALSE))),AND(OR(L60="Baja",L60="A otra fase"),OR(LEN(TRIM(I60&amp;""))&gt;0,LEN(TRIM(K60&amp;""))&gt;0,IF(ISNUMBER(J60),J60&lt;&gt;0,FALSE)))),AND(LEN(TRIM(L60&amp;""))&gt;0,NOT(OR(L60="Comparable",L60="Alta",OR(L60="Baja",L60="A otra fase")))),AB60&gt;1),2,IF(AND(W60=1,LEN(TRIM(M60&amp;""))&gt;0,TRIM(M60)&lt;&gt;"Por confirmar",TRIM(M60)&lt;&gt;"Pendiente",IF(L60="A otra fase",AND(COUNTIF('FASES'!$C$10:$C$39,B60)=1,SUMIF('FASES'!$C$10:$C$39,B60,'FASES'!$N$10:$N$39)=0),COUNTIF('FASES'!$C$10:$C$39,B60)=0)),0,1))),2))</f>
      </c>
      <c r="Y60" s="41">
        <f>IF(L60="Alta",IF(ISNUMBER(K60),K60,""),IF(ISNUMBER(H60),H60,""))</f>
      </c>
      <c r="Z60" s="41">
        <f>IF(OR(L60="Baja",L60="A otra fase"),IF(ISNUMBER(H60),H60,""),IF(ISNUMBER(K60),K60,""))</f>
      </c>
      <c r="AA60" s="41">
        <f>IFERROR(IF(AND(LEN(TRIM(C60&amp;""))&gt;0,LEN(TRIM(D60&amp;""))&gt;0),"ID:"&amp;SUBSTITUTE(SUBSTITUTE(SUBSTITUTE(SUBSTITUTE(UPPER(LEN(TRIM("C: "&amp;C60))&amp;":"&amp;TRIM("C: "&amp;C60)&amp;"|"&amp;LEN(TRIM("K: "&amp;D60))&amp;":"&amp;TRIM("K: "&amp;D60)),"!","!E"),"*","!A"),"?","!B"),"~","!C"),""),"")</f>
      </c>
      <c r="AB60" s="41" t="n">
        <f>IF(LEN(TRIM(AA60&amp;""))=0,0,COUNTIF($AA$10:$AA$109,AA60))</f>
        <v>0</v>
      </c>
    </row>
    <row r="61" ht="78" customHeight="1">
      <c r="B61" s="38" t="n">
        <v>52</v>
      </c>
      <c r="C61" s="43"/>
      <c r="D61" s="43"/>
      <c r="E61" s="44"/>
      <c r="F61" s="45"/>
      <c r="G61" s="46"/>
      <c r="H61" s="47"/>
      <c r="I61" s="45"/>
      <c r="J61" s="46"/>
      <c r="K61" s="47"/>
      <c r="L61" s="45"/>
      <c r="M61" s="44"/>
      <c r="N61" s="44"/>
      <c r="O61" s="38">
        <f>IF(NOT(ISNUMBER(X61)),"",IF(X61=2,"ROJO",IF(X61=1,"ÁMBAR","VERDE")))</f>
      </c>
      <c r="P61" s="39">
        <f>IFERROR(IF(NOT(COUNTA(C61:N61)&gt;0),"",IF(AB61&gt;1,"Clave repetida en el capítulo: distinguimos las ocurrencias.",IF(OR(OR(IF(LEN(TRIM(G61&amp;""))=0,FALSE,NOT(IF(ISNUMBER(G61),AND(G61&gt;=0,G61=ROUND(G61,6)),FALSE))),IF(LEN(TRIM(J61&amp;""))=0,FALSE,NOT(IF(ISNUMBER(J61),AND(J61&gt;=0,J61=ROUND(J61,6)),FALSE))),IF(LEN(TRIM(H61&amp;""))=0,FALSE,NOT(IF(ISNUMBER(H61),AND(H61=ROUND(H61,4)),FALSE))),IF(LEN(TRIM(K61&amp;""))=0,FALSE,NOT(IF(ISNUMBER(K61),AND(K61=ROUND(K61,4)),FALSE)))),OR(AND(L61="Comparable",LEN(TRIM(F61&amp;""))&gt;0,LEN(TRIM(I61&amp;""))&gt;0,UPPER(SUBSTITUTE(SUBSTITUTE(TRIM(F61&amp;""),"²","2"),"³","3"))&lt;&gt;UPPER(SUBSTITUTE(SUBSTITUTE(TRIM(I61&amp;""),"²","2"),"³","3"))),AND(L61="Alta",OR(LEN(TRIM(F61&amp;""))&gt;0,LEN(TRIM(H61&amp;""))&gt;0,IF(ISNUMBER(G61),G61&lt;&gt;0,FALSE))),AND(OR(L61="Baja",L61="A otra fase"),OR(LEN(TRIM(I61&amp;""))&gt;0,LEN(TRIM(K61&amp;""))&gt;0,IF(ISNUMBER(J61),J61&lt;&gt;0,FALSE)))),AND(LEN(TRIM(L61&amp;""))&gt;0,NOT(OR(L61="Comparable",L61="Alta",OR(L61="Baja",L61="A otra fase")))),AB61&gt;1),"Revisamos unidad, tipo y números. Alta: Q1=0, Ud1/P1 vacíos. Baja o fase: Q2=0, Ud2/P2 vacíos.",IF(W61=0,"Completamos cantidades, precios, unidades compatibles y referencias. Un vacío no es cero.",IF(OR(LEN(TRIM(M61&amp;""))=0,TRIM(M61)="Por confirmar",TRIM(M61)="Pendiente"),"La diferencia se conoce; falta documentar el motivo.",IF(X61&gt;0,"Revisamos FASES: destino, cantidad íntegra, previsión y referencias sin duplicar el ID.",IF(ABS(V61)&gt;0,"Datos completos. Incluimos el ajuste visible de redondeo al explicar la diferencia.","Datos completos para el alcance introducido."))))))),"Hay una entrada con error. Corregimos el dato antes de cerrar la comprobación.")</f>
      </c>
      <c r="Q61" s="41">
        <f>IF(W61=1,ROUND(G61*Y61,2),"")</f>
      </c>
      <c r="R61" s="41">
        <f>IF(W61=1,ROUND(J61*Z61,2),"")</f>
      </c>
      <c r="S61" s="41">
        <f>IF(W61=1,ROUND((J61-G61)*Y61,2),"")</f>
      </c>
      <c r="T61" s="41">
        <f>IF(W61=1,ROUND(J61*(Z61-Y61),2),"")</f>
      </c>
      <c r="U61" s="41">
        <f>IF(W61=1,ROUND(R61-Q61,2),"")</f>
      </c>
      <c r="V61" s="41">
        <f>IF(W61=1,ROUND(U61-S61-T61,2),"")</f>
      </c>
      <c r="W61" s="41" t="n">
        <f>IFERROR(IF(AND(LEN(TRIM(C61&amp;""))&gt;0,LEN(TRIM(D61&amp;""))&gt;0,LEN(TRIM(E61&amp;""))&gt;0,AND(LEN(TRIM(N61&amp;""))&gt;0,TRIM(N61)&lt;&gt;"Pendiente",TRIM(N61)&lt;&gt;"Por confirmar"),IF(ISNUMBER(G61),AND(G61&gt;=0,G61=ROUND(G61,6)),FALSE),IF(ISNUMBER(J61),AND(J61&gt;=0,J61=ROUND(J61,6)),FALSE),IF(L61="Comparable",AND(LEN(TRIM(F61&amp;""))&gt;0,LEN(TRIM(I61&amp;""))&gt;0,UPPER(SUBSTITUTE(SUBSTITUTE(TRIM(F61&amp;""),"²","2"),"³","3"))=UPPER(SUBSTITUTE(SUBSTITUTE(TRIM(I61&amp;""),"²","2"),"³","3"))),IF(L61="Alta",AND(LEN(TRIM(F61&amp;""))=0,LEN(TRIM(I61&amp;""))&gt;0),AND(LEN(TRIM(F61&amp;""))&gt;0,LEN(TRIM(I61&amp;""))=0))),IF(L61="Comparable",AND(IF(ISNUMBER(H61),AND(H61=ROUND(H61,4)),FALSE),IF(ISNUMBER(K61),AND(K61=ROUND(K61,4)),FALSE)),IF(L61="Alta",AND(IF(ISNUMBER(K61),AND(K61=ROUND(K61,4)),FALSE),LEN(TRIM(H61&amp;""))=0,G61=0),IF(OR(L61="Baja",L61="A otra fase"),AND(IF(ISNUMBER(H61),AND(H61=ROUND(H61,4)),FALSE),LEN(TRIM(K61&amp;""))=0,J61=0),FALSE))),NOT(OR(OR(IF(LEN(TRIM(G61&amp;""))=0,FALSE,NOT(IF(ISNUMBER(G61),AND(G61&gt;=0,G61=ROUND(G61,6)),FALSE))),IF(LEN(TRIM(J61&amp;""))=0,FALSE,NOT(IF(ISNUMBER(J61),AND(J61&gt;=0,J61=ROUND(J61,6)),FALSE))),IF(LEN(TRIM(H61&amp;""))=0,FALSE,NOT(IF(ISNUMBER(H61),AND(H61=ROUND(H61,4)),FALSE))),IF(LEN(TRIM(K61&amp;""))=0,FALSE,NOT(IF(ISNUMBER(K61),AND(K61=ROUND(K61,4)),FALSE)))),OR(AND(L61="Comparable",LEN(TRIM(F61&amp;""))&gt;0,LEN(TRIM(I61&amp;""))&gt;0,UPPER(SUBSTITUTE(SUBSTITUTE(TRIM(F61&amp;""),"²","2"),"³","3"))&lt;&gt;UPPER(SUBSTITUTE(SUBSTITUTE(TRIM(I61&amp;""),"²","2"),"³","3"))),AND(L61="Alta",OR(LEN(TRIM(F61&amp;""))&gt;0,LEN(TRIM(H61&amp;""))&gt;0,IF(ISNUMBER(G61),G61&lt;&gt;0,FALSE))),AND(OR(L61="Baja",L61="A otra fase"),OR(LEN(TRIM(I61&amp;""))&gt;0,LEN(TRIM(K61&amp;""))&gt;0,IF(ISNUMBER(J61),J61&lt;&gt;0,FALSE)))),AND(LEN(TRIM(L61&amp;""))&gt;0,NOT(OR(L61="Comparable",L61="Alta",OR(L61="Baja",L61="A otra fase")))),AB61&gt;1))),1,0),0)</f>
        <v>0</v>
      </c>
      <c r="X61" s="41">
        <f>IF(OR(ISERROR(C61),ISERROR(D61),ISERROR(E61),ISERROR(F61),ISERROR(G61),ISERROR(H61),ISERROR(I61),ISERROR(J61),ISERROR(K61),ISERROR(L61),ISERROR(M61),ISERROR(N61)),2,IFERROR(IF(NOT(COUNTA(C61:N61)&gt;0),"",IF(OR(OR(IF(LEN(TRIM(G61&amp;""))=0,FALSE,NOT(IF(ISNUMBER(G61),AND(G61&gt;=0,G61=ROUND(G61,6)),FALSE))),IF(LEN(TRIM(J61&amp;""))=0,FALSE,NOT(IF(ISNUMBER(J61),AND(J61&gt;=0,J61=ROUND(J61,6)),FALSE))),IF(LEN(TRIM(H61&amp;""))=0,FALSE,NOT(IF(ISNUMBER(H61),AND(H61=ROUND(H61,4)),FALSE))),IF(LEN(TRIM(K61&amp;""))=0,FALSE,NOT(IF(ISNUMBER(K61),AND(K61=ROUND(K61,4)),FALSE)))),OR(AND(L61="Comparable",LEN(TRIM(F61&amp;""))&gt;0,LEN(TRIM(I61&amp;""))&gt;0,UPPER(SUBSTITUTE(SUBSTITUTE(TRIM(F61&amp;""),"²","2"),"³","3"))&lt;&gt;UPPER(SUBSTITUTE(SUBSTITUTE(TRIM(I61&amp;""),"²","2"),"³","3"))),AND(L61="Alta",OR(LEN(TRIM(F61&amp;""))&gt;0,LEN(TRIM(H61&amp;""))&gt;0,IF(ISNUMBER(G61),G61&lt;&gt;0,FALSE))),AND(OR(L61="Baja",L61="A otra fase"),OR(LEN(TRIM(I61&amp;""))&gt;0,LEN(TRIM(K61&amp;""))&gt;0,IF(ISNUMBER(J61),J61&lt;&gt;0,FALSE)))),AND(LEN(TRIM(L61&amp;""))&gt;0,NOT(OR(L61="Comparable",L61="Alta",OR(L61="Baja",L61="A otra fase")))),AB61&gt;1),2,IF(AND(W61=1,LEN(TRIM(M61&amp;""))&gt;0,TRIM(M61)&lt;&gt;"Por confirmar",TRIM(M61)&lt;&gt;"Pendiente",IF(L61="A otra fase",AND(COUNTIF('FASES'!$C$10:$C$39,B61)=1,SUMIF('FASES'!$C$10:$C$39,B61,'FASES'!$N$10:$N$39)=0),COUNTIF('FASES'!$C$10:$C$39,B61)=0)),0,1))),2))</f>
      </c>
      <c r="Y61" s="41">
        <f>IF(L61="Alta",IF(ISNUMBER(K61),K61,""),IF(ISNUMBER(H61),H61,""))</f>
      </c>
      <c r="Z61" s="41">
        <f>IF(OR(L61="Baja",L61="A otra fase"),IF(ISNUMBER(H61),H61,""),IF(ISNUMBER(K61),K61,""))</f>
      </c>
      <c r="AA61" s="41">
        <f>IFERROR(IF(AND(LEN(TRIM(C61&amp;""))&gt;0,LEN(TRIM(D61&amp;""))&gt;0),"ID:"&amp;SUBSTITUTE(SUBSTITUTE(SUBSTITUTE(SUBSTITUTE(UPPER(LEN(TRIM("C: "&amp;C61))&amp;":"&amp;TRIM("C: "&amp;C61)&amp;"|"&amp;LEN(TRIM("K: "&amp;D61))&amp;":"&amp;TRIM("K: "&amp;D61)),"!","!E"),"*","!A"),"?","!B"),"~","!C"),""),"")</f>
      </c>
      <c r="AB61" s="41" t="n">
        <f>IF(LEN(TRIM(AA61&amp;""))=0,0,COUNTIF($AA$10:$AA$109,AA61))</f>
        <v>0</v>
      </c>
    </row>
    <row r="62" ht="78" customHeight="1">
      <c r="B62" s="38" t="n">
        <v>53</v>
      </c>
      <c r="C62" s="43"/>
      <c r="D62" s="43"/>
      <c r="E62" s="44"/>
      <c r="F62" s="45"/>
      <c r="G62" s="46"/>
      <c r="H62" s="47"/>
      <c r="I62" s="45"/>
      <c r="J62" s="46"/>
      <c r="K62" s="47"/>
      <c r="L62" s="45"/>
      <c r="M62" s="44"/>
      <c r="N62" s="44"/>
      <c r="O62" s="38">
        <f>IF(NOT(ISNUMBER(X62)),"",IF(X62=2,"ROJO",IF(X62=1,"ÁMBAR","VERDE")))</f>
      </c>
      <c r="P62" s="39">
        <f>IFERROR(IF(NOT(COUNTA(C62:N62)&gt;0),"",IF(AB62&gt;1,"Clave repetida en el capítulo: distinguimos las ocurrencias.",IF(OR(OR(IF(LEN(TRIM(G62&amp;""))=0,FALSE,NOT(IF(ISNUMBER(G62),AND(G62&gt;=0,G62=ROUND(G62,6)),FALSE))),IF(LEN(TRIM(J62&amp;""))=0,FALSE,NOT(IF(ISNUMBER(J62),AND(J62&gt;=0,J62=ROUND(J62,6)),FALSE))),IF(LEN(TRIM(H62&amp;""))=0,FALSE,NOT(IF(ISNUMBER(H62),AND(H62=ROUND(H62,4)),FALSE))),IF(LEN(TRIM(K62&amp;""))=0,FALSE,NOT(IF(ISNUMBER(K62),AND(K62=ROUND(K62,4)),FALSE)))),OR(AND(L62="Comparable",LEN(TRIM(F62&amp;""))&gt;0,LEN(TRIM(I62&amp;""))&gt;0,UPPER(SUBSTITUTE(SUBSTITUTE(TRIM(F62&amp;""),"²","2"),"³","3"))&lt;&gt;UPPER(SUBSTITUTE(SUBSTITUTE(TRIM(I62&amp;""),"²","2"),"³","3"))),AND(L62="Alta",OR(LEN(TRIM(F62&amp;""))&gt;0,LEN(TRIM(H62&amp;""))&gt;0,IF(ISNUMBER(G62),G62&lt;&gt;0,FALSE))),AND(OR(L62="Baja",L62="A otra fase"),OR(LEN(TRIM(I62&amp;""))&gt;0,LEN(TRIM(K62&amp;""))&gt;0,IF(ISNUMBER(J62),J62&lt;&gt;0,FALSE)))),AND(LEN(TRIM(L62&amp;""))&gt;0,NOT(OR(L62="Comparable",L62="Alta",OR(L62="Baja",L62="A otra fase")))),AB62&gt;1),"Revisamos unidad, tipo y números. Alta: Q1=0, Ud1/P1 vacíos. Baja o fase: Q2=0, Ud2/P2 vacíos.",IF(W62=0,"Completamos cantidades, precios, unidades compatibles y referencias. Un vacío no es cero.",IF(OR(LEN(TRIM(M62&amp;""))=0,TRIM(M62)="Por confirmar",TRIM(M62)="Pendiente"),"La diferencia se conoce; falta documentar el motivo.",IF(X62&gt;0,"Revisamos FASES: destino, cantidad íntegra, previsión y referencias sin duplicar el ID.",IF(ABS(V62)&gt;0,"Datos completos. Incluimos el ajuste visible de redondeo al explicar la diferencia.","Datos completos para el alcance introducido."))))))),"Hay una entrada con error. Corregimos el dato antes de cerrar la comprobación.")</f>
      </c>
      <c r="Q62" s="41">
        <f>IF(W62=1,ROUND(G62*Y62,2),"")</f>
      </c>
      <c r="R62" s="41">
        <f>IF(W62=1,ROUND(J62*Z62,2),"")</f>
      </c>
      <c r="S62" s="41">
        <f>IF(W62=1,ROUND((J62-G62)*Y62,2),"")</f>
      </c>
      <c r="T62" s="41">
        <f>IF(W62=1,ROUND(J62*(Z62-Y62),2),"")</f>
      </c>
      <c r="U62" s="41">
        <f>IF(W62=1,ROUND(R62-Q62,2),"")</f>
      </c>
      <c r="V62" s="41">
        <f>IF(W62=1,ROUND(U62-S62-T62,2),"")</f>
      </c>
      <c r="W62" s="41" t="n">
        <f>IFERROR(IF(AND(LEN(TRIM(C62&amp;""))&gt;0,LEN(TRIM(D62&amp;""))&gt;0,LEN(TRIM(E62&amp;""))&gt;0,AND(LEN(TRIM(N62&amp;""))&gt;0,TRIM(N62)&lt;&gt;"Pendiente",TRIM(N62)&lt;&gt;"Por confirmar"),IF(ISNUMBER(G62),AND(G62&gt;=0,G62=ROUND(G62,6)),FALSE),IF(ISNUMBER(J62),AND(J62&gt;=0,J62=ROUND(J62,6)),FALSE),IF(L62="Comparable",AND(LEN(TRIM(F62&amp;""))&gt;0,LEN(TRIM(I62&amp;""))&gt;0,UPPER(SUBSTITUTE(SUBSTITUTE(TRIM(F62&amp;""),"²","2"),"³","3"))=UPPER(SUBSTITUTE(SUBSTITUTE(TRIM(I62&amp;""),"²","2"),"³","3"))),IF(L62="Alta",AND(LEN(TRIM(F62&amp;""))=0,LEN(TRIM(I62&amp;""))&gt;0),AND(LEN(TRIM(F62&amp;""))&gt;0,LEN(TRIM(I62&amp;""))=0))),IF(L62="Comparable",AND(IF(ISNUMBER(H62),AND(H62=ROUND(H62,4)),FALSE),IF(ISNUMBER(K62),AND(K62=ROUND(K62,4)),FALSE)),IF(L62="Alta",AND(IF(ISNUMBER(K62),AND(K62=ROUND(K62,4)),FALSE),LEN(TRIM(H62&amp;""))=0,G62=0),IF(OR(L62="Baja",L62="A otra fase"),AND(IF(ISNUMBER(H62),AND(H62=ROUND(H62,4)),FALSE),LEN(TRIM(K62&amp;""))=0,J62=0),FALSE))),NOT(OR(OR(IF(LEN(TRIM(G62&amp;""))=0,FALSE,NOT(IF(ISNUMBER(G62),AND(G62&gt;=0,G62=ROUND(G62,6)),FALSE))),IF(LEN(TRIM(J62&amp;""))=0,FALSE,NOT(IF(ISNUMBER(J62),AND(J62&gt;=0,J62=ROUND(J62,6)),FALSE))),IF(LEN(TRIM(H62&amp;""))=0,FALSE,NOT(IF(ISNUMBER(H62),AND(H62=ROUND(H62,4)),FALSE))),IF(LEN(TRIM(K62&amp;""))=0,FALSE,NOT(IF(ISNUMBER(K62),AND(K62=ROUND(K62,4)),FALSE)))),OR(AND(L62="Comparable",LEN(TRIM(F62&amp;""))&gt;0,LEN(TRIM(I62&amp;""))&gt;0,UPPER(SUBSTITUTE(SUBSTITUTE(TRIM(F62&amp;""),"²","2"),"³","3"))&lt;&gt;UPPER(SUBSTITUTE(SUBSTITUTE(TRIM(I62&amp;""),"²","2"),"³","3"))),AND(L62="Alta",OR(LEN(TRIM(F62&amp;""))&gt;0,LEN(TRIM(H62&amp;""))&gt;0,IF(ISNUMBER(G62),G62&lt;&gt;0,FALSE))),AND(OR(L62="Baja",L62="A otra fase"),OR(LEN(TRIM(I62&amp;""))&gt;0,LEN(TRIM(K62&amp;""))&gt;0,IF(ISNUMBER(J62),J62&lt;&gt;0,FALSE)))),AND(LEN(TRIM(L62&amp;""))&gt;0,NOT(OR(L62="Comparable",L62="Alta",OR(L62="Baja",L62="A otra fase")))),AB62&gt;1))),1,0),0)</f>
        <v>0</v>
      </c>
      <c r="X62" s="41">
        <f>IF(OR(ISERROR(C62),ISERROR(D62),ISERROR(E62),ISERROR(F62),ISERROR(G62),ISERROR(H62),ISERROR(I62),ISERROR(J62),ISERROR(K62),ISERROR(L62),ISERROR(M62),ISERROR(N62)),2,IFERROR(IF(NOT(COUNTA(C62:N62)&gt;0),"",IF(OR(OR(IF(LEN(TRIM(G62&amp;""))=0,FALSE,NOT(IF(ISNUMBER(G62),AND(G62&gt;=0,G62=ROUND(G62,6)),FALSE))),IF(LEN(TRIM(J62&amp;""))=0,FALSE,NOT(IF(ISNUMBER(J62),AND(J62&gt;=0,J62=ROUND(J62,6)),FALSE))),IF(LEN(TRIM(H62&amp;""))=0,FALSE,NOT(IF(ISNUMBER(H62),AND(H62=ROUND(H62,4)),FALSE))),IF(LEN(TRIM(K62&amp;""))=0,FALSE,NOT(IF(ISNUMBER(K62),AND(K62=ROUND(K62,4)),FALSE)))),OR(AND(L62="Comparable",LEN(TRIM(F62&amp;""))&gt;0,LEN(TRIM(I62&amp;""))&gt;0,UPPER(SUBSTITUTE(SUBSTITUTE(TRIM(F62&amp;""),"²","2"),"³","3"))&lt;&gt;UPPER(SUBSTITUTE(SUBSTITUTE(TRIM(I62&amp;""),"²","2"),"³","3"))),AND(L62="Alta",OR(LEN(TRIM(F62&amp;""))&gt;0,LEN(TRIM(H62&amp;""))&gt;0,IF(ISNUMBER(G62),G62&lt;&gt;0,FALSE))),AND(OR(L62="Baja",L62="A otra fase"),OR(LEN(TRIM(I62&amp;""))&gt;0,LEN(TRIM(K62&amp;""))&gt;0,IF(ISNUMBER(J62),J62&lt;&gt;0,FALSE)))),AND(LEN(TRIM(L62&amp;""))&gt;0,NOT(OR(L62="Comparable",L62="Alta",OR(L62="Baja",L62="A otra fase")))),AB62&gt;1),2,IF(AND(W62=1,LEN(TRIM(M62&amp;""))&gt;0,TRIM(M62)&lt;&gt;"Por confirmar",TRIM(M62)&lt;&gt;"Pendiente",IF(L62="A otra fase",AND(COUNTIF('FASES'!$C$10:$C$39,B62)=1,SUMIF('FASES'!$C$10:$C$39,B62,'FASES'!$N$10:$N$39)=0),COUNTIF('FASES'!$C$10:$C$39,B62)=0)),0,1))),2))</f>
      </c>
      <c r="Y62" s="41">
        <f>IF(L62="Alta",IF(ISNUMBER(K62),K62,""),IF(ISNUMBER(H62),H62,""))</f>
      </c>
      <c r="Z62" s="41">
        <f>IF(OR(L62="Baja",L62="A otra fase"),IF(ISNUMBER(H62),H62,""),IF(ISNUMBER(K62),K62,""))</f>
      </c>
      <c r="AA62" s="41">
        <f>IFERROR(IF(AND(LEN(TRIM(C62&amp;""))&gt;0,LEN(TRIM(D62&amp;""))&gt;0),"ID:"&amp;SUBSTITUTE(SUBSTITUTE(SUBSTITUTE(SUBSTITUTE(UPPER(LEN(TRIM("C: "&amp;C62))&amp;":"&amp;TRIM("C: "&amp;C62)&amp;"|"&amp;LEN(TRIM("K: "&amp;D62))&amp;":"&amp;TRIM("K: "&amp;D62)),"!","!E"),"*","!A"),"?","!B"),"~","!C"),""),"")</f>
      </c>
      <c r="AB62" s="41" t="n">
        <f>IF(LEN(TRIM(AA62&amp;""))=0,0,COUNTIF($AA$10:$AA$109,AA62))</f>
        <v>0</v>
      </c>
    </row>
    <row r="63" ht="78" customHeight="1">
      <c r="B63" s="38" t="n">
        <v>54</v>
      </c>
      <c r="C63" s="43"/>
      <c r="D63" s="43"/>
      <c r="E63" s="44"/>
      <c r="F63" s="45"/>
      <c r="G63" s="46"/>
      <c r="H63" s="47"/>
      <c r="I63" s="45"/>
      <c r="J63" s="46"/>
      <c r="K63" s="47"/>
      <c r="L63" s="45"/>
      <c r="M63" s="44"/>
      <c r="N63" s="44"/>
      <c r="O63" s="38">
        <f>IF(NOT(ISNUMBER(X63)),"",IF(X63=2,"ROJO",IF(X63=1,"ÁMBAR","VERDE")))</f>
      </c>
      <c r="P63" s="39">
        <f>IFERROR(IF(NOT(COUNTA(C63:N63)&gt;0),"",IF(AB63&gt;1,"Clave repetida en el capítulo: distinguimos las ocurrencias.",IF(OR(OR(IF(LEN(TRIM(G63&amp;""))=0,FALSE,NOT(IF(ISNUMBER(G63),AND(G63&gt;=0,G63=ROUND(G63,6)),FALSE))),IF(LEN(TRIM(J63&amp;""))=0,FALSE,NOT(IF(ISNUMBER(J63),AND(J63&gt;=0,J63=ROUND(J63,6)),FALSE))),IF(LEN(TRIM(H63&amp;""))=0,FALSE,NOT(IF(ISNUMBER(H63),AND(H63=ROUND(H63,4)),FALSE))),IF(LEN(TRIM(K63&amp;""))=0,FALSE,NOT(IF(ISNUMBER(K63),AND(K63=ROUND(K63,4)),FALSE)))),OR(AND(L63="Comparable",LEN(TRIM(F63&amp;""))&gt;0,LEN(TRIM(I63&amp;""))&gt;0,UPPER(SUBSTITUTE(SUBSTITUTE(TRIM(F63&amp;""),"²","2"),"³","3"))&lt;&gt;UPPER(SUBSTITUTE(SUBSTITUTE(TRIM(I63&amp;""),"²","2"),"³","3"))),AND(L63="Alta",OR(LEN(TRIM(F63&amp;""))&gt;0,LEN(TRIM(H63&amp;""))&gt;0,IF(ISNUMBER(G63),G63&lt;&gt;0,FALSE))),AND(OR(L63="Baja",L63="A otra fase"),OR(LEN(TRIM(I63&amp;""))&gt;0,LEN(TRIM(K63&amp;""))&gt;0,IF(ISNUMBER(J63),J63&lt;&gt;0,FALSE)))),AND(LEN(TRIM(L63&amp;""))&gt;0,NOT(OR(L63="Comparable",L63="Alta",OR(L63="Baja",L63="A otra fase")))),AB63&gt;1),"Revisamos unidad, tipo y números. Alta: Q1=0, Ud1/P1 vacíos. Baja o fase: Q2=0, Ud2/P2 vacíos.",IF(W63=0,"Completamos cantidades, precios, unidades compatibles y referencias. Un vacío no es cero.",IF(OR(LEN(TRIM(M63&amp;""))=0,TRIM(M63)="Por confirmar",TRIM(M63)="Pendiente"),"La diferencia se conoce; falta documentar el motivo.",IF(X63&gt;0,"Revisamos FASES: destino, cantidad íntegra, previsión y referencias sin duplicar el ID.",IF(ABS(V63)&gt;0,"Datos completos. Incluimos el ajuste visible de redondeo al explicar la diferencia.","Datos completos para el alcance introducido."))))))),"Hay una entrada con error. Corregimos el dato antes de cerrar la comprobación.")</f>
      </c>
      <c r="Q63" s="41">
        <f>IF(W63=1,ROUND(G63*Y63,2),"")</f>
      </c>
      <c r="R63" s="41">
        <f>IF(W63=1,ROUND(J63*Z63,2),"")</f>
      </c>
      <c r="S63" s="41">
        <f>IF(W63=1,ROUND((J63-G63)*Y63,2),"")</f>
      </c>
      <c r="T63" s="41">
        <f>IF(W63=1,ROUND(J63*(Z63-Y63),2),"")</f>
      </c>
      <c r="U63" s="41">
        <f>IF(W63=1,ROUND(R63-Q63,2),"")</f>
      </c>
      <c r="V63" s="41">
        <f>IF(W63=1,ROUND(U63-S63-T63,2),"")</f>
      </c>
      <c r="W63" s="41" t="n">
        <f>IFERROR(IF(AND(LEN(TRIM(C63&amp;""))&gt;0,LEN(TRIM(D63&amp;""))&gt;0,LEN(TRIM(E63&amp;""))&gt;0,AND(LEN(TRIM(N63&amp;""))&gt;0,TRIM(N63)&lt;&gt;"Pendiente",TRIM(N63)&lt;&gt;"Por confirmar"),IF(ISNUMBER(G63),AND(G63&gt;=0,G63=ROUND(G63,6)),FALSE),IF(ISNUMBER(J63),AND(J63&gt;=0,J63=ROUND(J63,6)),FALSE),IF(L63="Comparable",AND(LEN(TRIM(F63&amp;""))&gt;0,LEN(TRIM(I63&amp;""))&gt;0,UPPER(SUBSTITUTE(SUBSTITUTE(TRIM(F63&amp;""),"²","2"),"³","3"))=UPPER(SUBSTITUTE(SUBSTITUTE(TRIM(I63&amp;""),"²","2"),"³","3"))),IF(L63="Alta",AND(LEN(TRIM(F63&amp;""))=0,LEN(TRIM(I63&amp;""))&gt;0),AND(LEN(TRIM(F63&amp;""))&gt;0,LEN(TRIM(I63&amp;""))=0))),IF(L63="Comparable",AND(IF(ISNUMBER(H63),AND(H63=ROUND(H63,4)),FALSE),IF(ISNUMBER(K63),AND(K63=ROUND(K63,4)),FALSE)),IF(L63="Alta",AND(IF(ISNUMBER(K63),AND(K63=ROUND(K63,4)),FALSE),LEN(TRIM(H63&amp;""))=0,G63=0),IF(OR(L63="Baja",L63="A otra fase"),AND(IF(ISNUMBER(H63),AND(H63=ROUND(H63,4)),FALSE),LEN(TRIM(K63&amp;""))=0,J63=0),FALSE))),NOT(OR(OR(IF(LEN(TRIM(G63&amp;""))=0,FALSE,NOT(IF(ISNUMBER(G63),AND(G63&gt;=0,G63=ROUND(G63,6)),FALSE))),IF(LEN(TRIM(J63&amp;""))=0,FALSE,NOT(IF(ISNUMBER(J63),AND(J63&gt;=0,J63=ROUND(J63,6)),FALSE))),IF(LEN(TRIM(H63&amp;""))=0,FALSE,NOT(IF(ISNUMBER(H63),AND(H63=ROUND(H63,4)),FALSE))),IF(LEN(TRIM(K63&amp;""))=0,FALSE,NOT(IF(ISNUMBER(K63),AND(K63=ROUND(K63,4)),FALSE)))),OR(AND(L63="Comparable",LEN(TRIM(F63&amp;""))&gt;0,LEN(TRIM(I63&amp;""))&gt;0,UPPER(SUBSTITUTE(SUBSTITUTE(TRIM(F63&amp;""),"²","2"),"³","3"))&lt;&gt;UPPER(SUBSTITUTE(SUBSTITUTE(TRIM(I63&amp;""),"²","2"),"³","3"))),AND(L63="Alta",OR(LEN(TRIM(F63&amp;""))&gt;0,LEN(TRIM(H63&amp;""))&gt;0,IF(ISNUMBER(G63),G63&lt;&gt;0,FALSE))),AND(OR(L63="Baja",L63="A otra fase"),OR(LEN(TRIM(I63&amp;""))&gt;0,LEN(TRIM(K63&amp;""))&gt;0,IF(ISNUMBER(J63),J63&lt;&gt;0,FALSE)))),AND(LEN(TRIM(L63&amp;""))&gt;0,NOT(OR(L63="Comparable",L63="Alta",OR(L63="Baja",L63="A otra fase")))),AB63&gt;1))),1,0),0)</f>
        <v>0</v>
      </c>
      <c r="X63" s="41">
        <f>IF(OR(ISERROR(C63),ISERROR(D63),ISERROR(E63),ISERROR(F63),ISERROR(G63),ISERROR(H63),ISERROR(I63),ISERROR(J63),ISERROR(K63),ISERROR(L63),ISERROR(M63),ISERROR(N63)),2,IFERROR(IF(NOT(COUNTA(C63:N63)&gt;0),"",IF(OR(OR(IF(LEN(TRIM(G63&amp;""))=0,FALSE,NOT(IF(ISNUMBER(G63),AND(G63&gt;=0,G63=ROUND(G63,6)),FALSE))),IF(LEN(TRIM(J63&amp;""))=0,FALSE,NOT(IF(ISNUMBER(J63),AND(J63&gt;=0,J63=ROUND(J63,6)),FALSE))),IF(LEN(TRIM(H63&amp;""))=0,FALSE,NOT(IF(ISNUMBER(H63),AND(H63=ROUND(H63,4)),FALSE))),IF(LEN(TRIM(K63&amp;""))=0,FALSE,NOT(IF(ISNUMBER(K63),AND(K63=ROUND(K63,4)),FALSE)))),OR(AND(L63="Comparable",LEN(TRIM(F63&amp;""))&gt;0,LEN(TRIM(I63&amp;""))&gt;0,UPPER(SUBSTITUTE(SUBSTITUTE(TRIM(F63&amp;""),"²","2"),"³","3"))&lt;&gt;UPPER(SUBSTITUTE(SUBSTITUTE(TRIM(I63&amp;""),"²","2"),"³","3"))),AND(L63="Alta",OR(LEN(TRIM(F63&amp;""))&gt;0,LEN(TRIM(H63&amp;""))&gt;0,IF(ISNUMBER(G63),G63&lt;&gt;0,FALSE))),AND(OR(L63="Baja",L63="A otra fase"),OR(LEN(TRIM(I63&amp;""))&gt;0,LEN(TRIM(K63&amp;""))&gt;0,IF(ISNUMBER(J63),J63&lt;&gt;0,FALSE)))),AND(LEN(TRIM(L63&amp;""))&gt;0,NOT(OR(L63="Comparable",L63="Alta",OR(L63="Baja",L63="A otra fase")))),AB63&gt;1),2,IF(AND(W63=1,LEN(TRIM(M63&amp;""))&gt;0,TRIM(M63)&lt;&gt;"Por confirmar",TRIM(M63)&lt;&gt;"Pendiente",IF(L63="A otra fase",AND(COUNTIF('FASES'!$C$10:$C$39,B63)=1,SUMIF('FASES'!$C$10:$C$39,B63,'FASES'!$N$10:$N$39)=0),COUNTIF('FASES'!$C$10:$C$39,B63)=0)),0,1))),2))</f>
      </c>
      <c r="Y63" s="41">
        <f>IF(L63="Alta",IF(ISNUMBER(K63),K63,""),IF(ISNUMBER(H63),H63,""))</f>
      </c>
      <c r="Z63" s="41">
        <f>IF(OR(L63="Baja",L63="A otra fase"),IF(ISNUMBER(H63),H63,""),IF(ISNUMBER(K63),K63,""))</f>
      </c>
      <c r="AA63" s="41">
        <f>IFERROR(IF(AND(LEN(TRIM(C63&amp;""))&gt;0,LEN(TRIM(D63&amp;""))&gt;0),"ID:"&amp;SUBSTITUTE(SUBSTITUTE(SUBSTITUTE(SUBSTITUTE(UPPER(LEN(TRIM("C: "&amp;C63))&amp;":"&amp;TRIM("C: "&amp;C63)&amp;"|"&amp;LEN(TRIM("K: "&amp;D63))&amp;":"&amp;TRIM("K: "&amp;D63)),"!","!E"),"*","!A"),"?","!B"),"~","!C"),""),"")</f>
      </c>
      <c r="AB63" s="41" t="n">
        <f>IF(LEN(TRIM(AA63&amp;""))=0,0,COUNTIF($AA$10:$AA$109,AA63))</f>
        <v>0</v>
      </c>
    </row>
    <row r="64" ht="78" customHeight="1">
      <c r="B64" s="38" t="n">
        <v>55</v>
      </c>
      <c r="C64" s="43"/>
      <c r="D64" s="43"/>
      <c r="E64" s="44"/>
      <c r="F64" s="45"/>
      <c r="G64" s="46"/>
      <c r="H64" s="47"/>
      <c r="I64" s="45"/>
      <c r="J64" s="46"/>
      <c r="K64" s="47"/>
      <c r="L64" s="45"/>
      <c r="M64" s="44"/>
      <c r="N64" s="44"/>
      <c r="O64" s="38">
        <f>IF(NOT(ISNUMBER(X64)),"",IF(X64=2,"ROJO",IF(X64=1,"ÁMBAR","VERDE")))</f>
      </c>
      <c r="P64" s="39">
        <f>IFERROR(IF(NOT(COUNTA(C64:N64)&gt;0),"",IF(AB64&gt;1,"Clave repetida en el capítulo: distinguimos las ocurrencias.",IF(OR(OR(IF(LEN(TRIM(G64&amp;""))=0,FALSE,NOT(IF(ISNUMBER(G64),AND(G64&gt;=0,G64=ROUND(G64,6)),FALSE))),IF(LEN(TRIM(J64&amp;""))=0,FALSE,NOT(IF(ISNUMBER(J64),AND(J64&gt;=0,J64=ROUND(J64,6)),FALSE))),IF(LEN(TRIM(H64&amp;""))=0,FALSE,NOT(IF(ISNUMBER(H64),AND(H64=ROUND(H64,4)),FALSE))),IF(LEN(TRIM(K64&amp;""))=0,FALSE,NOT(IF(ISNUMBER(K64),AND(K64=ROUND(K64,4)),FALSE)))),OR(AND(L64="Comparable",LEN(TRIM(F64&amp;""))&gt;0,LEN(TRIM(I64&amp;""))&gt;0,UPPER(SUBSTITUTE(SUBSTITUTE(TRIM(F64&amp;""),"²","2"),"³","3"))&lt;&gt;UPPER(SUBSTITUTE(SUBSTITUTE(TRIM(I64&amp;""),"²","2"),"³","3"))),AND(L64="Alta",OR(LEN(TRIM(F64&amp;""))&gt;0,LEN(TRIM(H64&amp;""))&gt;0,IF(ISNUMBER(G64),G64&lt;&gt;0,FALSE))),AND(OR(L64="Baja",L64="A otra fase"),OR(LEN(TRIM(I64&amp;""))&gt;0,LEN(TRIM(K64&amp;""))&gt;0,IF(ISNUMBER(J64),J64&lt;&gt;0,FALSE)))),AND(LEN(TRIM(L64&amp;""))&gt;0,NOT(OR(L64="Comparable",L64="Alta",OR(L64="Baja",L64="A otra fase")))),AB64&gt;1),"Revisamos unidad, tipo y números. Alta: Q1=0, Ud1/P1 vacíos. Baja o fase: Q2=0, Ud2/P2 vacíos.",IF(W64=0,"Completamos cantidades, precios, unidades compatibles y referencias. Un vacío no es cero.",IF(OR(LEN(TRIM(M64&amp;""))=0,TRIM(M64)="Por confirmar",TRIM(M64)="Pendiente"),"La diferencia se conoce; falta documentar el motivo.",IF(X64&gt;0,"Revisamos FASES: destino, cantidad íntegra, previsión y referencias sin duplicar el ID.",IF(ABS(V64)&gt;0,"Datos completos. Incluimos el ajuste visible de redondeo al explicar la diferencia.","Datos completos para el alcance introducido."))))))),"Hay una entrada con error. Corregimos el dato antes de cerrar la comprobación.")</f>
      </c>
      <c r="Q64" s="41">
        <f>IF(W64=1,ROUND(G64*Y64,2),"")</f>
      </c>
      <c r="R64" s="41">
        <f>IF(W64=1,ROUND(J64*Z64,2),"")</f>
      </c>
      <c r="S64" s="41">
        <f>IF(W64=1,ROUND((J64-G64)*Y64,2),"")</f>
      </c>
      <c r="T64" s="41">
        <f>IF(W64=1,ROUND(J64*(Z64-Y64),2),"")</f>
      </c>
      <c r="U64" s="41">
        <f>IF(W64=1,ROUND(R64-Q64,2),"")</f>
      </c>
      <c r="V64" s="41">
        <f>IF(W64=1,ROUND(U64-S64-T64,2),"")</f>
      </c>
      <c r="W64" s="41" t="n">
        <f>IFERROR(IF(AND(LEN(TRIM(C64&amp;""))&gt;0,LEN(TRIM(D64&amp;""))&gt;0,LEN(TRIM(E64&amp;""))&gt;0,AND(LEN(TRIM(N64&amp;""))&gt;0,TRIM(N64)&lt;&gt;"Pendiente",TRIM(N64)&lt;&gt;"Por confirmar"),IF(ISNUMBER(G64),AND(G64&gt;=0,G64=ROUND(G64,6)),FALSE),IF(ISNUMBER(J64),AND(J64&gt;=0,J64=ROUND(J64,6)),FALSE),IF(L64="Comparable",AND(LEN(TRIM(F64&amp;""))&gt;0,LEN(TRIM(I64&amp;""))&gt;0,UPPER(SUBSTITUTE(SUBSTITUTE(TRIM(F64&amp;""),"²","2"),"³","3"))=UPPER(SUBSTITUTE(SUBSTITUTE(TRIM(I64&amp;""),"²","2"),"³","3"))),IF(L64="Alta",AND(LEN(TRIM(F64&amp;""))=0,LEN(TRIM(I64&amp;""))&gt;0),AND(LEN(TRIM(F64&amp;""))&gt;0,LEN(TRIM(I64&amp;""))=0))),IF(L64="Comparable",AND(IF(ISNUMBER(H64),AND(H64=ROUND(H64,4)),FALSE),IF(ISNUMBER(K64),AND(K64=ROUND(K64,4)),FALSE)),IF(L64="Alta",AND(IF(ISNUMBER(K64),AND(K64=ROUND(K64,4)),FALSE),LEN(TRIM(H64&amp;""))=0,G64=0),IF(OR(L64="Baja",L64="A otra fase"),AND(IF(ISNUMBER(H64),AND(H64=ROUND(H64,4)),FALSE),LEN(TRIM(K64&amp;""))=0,J64=0),FALSE))),NOT(OR(OR(IF(LEN(TRIM(G64&amp;""))=0,FALSE,NOT(IF(ISNUMBER(G64),AND(G64&gt;=0,G64=ROUND(G64,6)),FALSE))),IF(LEN(TRIM(J64&amp;""))=0,FALSE,NOT(IF(ISNUMBER(J64),AND(J64&gt;=0,J64=ROUND(J64,6)),FALSE))),IF(LEN(TRIM(H64&amp;""))=0,FALSE,NOT(IF(ISNUMBER(H64),AND(H64=ROUND(H64,4)),FALSE))),IF(LEN(TRIM(K64&amp;""))=0,FALSE,NOT(IF(ISNUMBER(K64),AND(K64=ROUND(K64,4)),FALSE)))),OR(AND(L64="Comparable",LEN(TRIM(F64&amp;""))&gt;0,LEN(TRIM(I64&amp;""))&gt;0,UPPER(SUBSTITUTE(SUBSTITUTE(TRIM(F64&amp;""),"²","2"),"³","3"))&lt;&gt;UPPER(SUBSTITUTE(SUBSTITUTE(TRIM(I64&amp;""),"²","2"),"³","3"))),AND(L64="Alta",OR(LEN(TRIM(F64&amp;""))&gt;0,LEN(TRIM(H64&amp;""))&gt;0,IF(ISNUMBER(G64),G64&lt;&gt;0,FALSE))),AND(OR(L64="Baja",L64="A otra fase"),OR(LEN(TRIM(I64&amp;""))&gt;0,LEN(TRIM(K64&amp;""))&gt;0,IF(ISNUMBER(J64),J64&lt;&gt;0,FALSE)))),AND(LEN(TRIM(L64&amp;""))&gt;0,NOT(OR(L64="Comparable",L64="Alta",OR(L64="Baja",L64="A otra fase")))),AB64&gt;1))),1,0),0)</f>
        <v>0</v>
      </c>
      <c r="X64" s="41">
        <f>IF(OR(ISERROR(C64),ISERROR(D64),ISERROR(E64),ISERROR(F64),ISERROR(G64),ISERROR(H64),ISERROR(I64),ISERROR(J64),ISERROR(K64),ISERROR(L64),ISERROR(M64),ISERROR(N64)),2,IFERROR(IF(NOT(COUNTA(C64:N64)&gt;0),"",IF(OR(OR(IF(LEN(TRIM(G64&amp;""))=0,FALSE,NOT(IF(ISNUMBER(G64),AND(G64&gt;=0,G64=ROUND(G64,6)),FALSE))),IF(LEN(TRIM(J64&amp;""))=0,FALSE,NOT(IF(ISNUMBER(J64),AND(J64&gt;=0,J64=ROUND(J64,6)),FALSE))),IF(LEN(TRIM(H64&amp;""))=0,FALSE,NOT(IF(ISNUMBER(H64),AND(H64=ROUND(H64,4)),FALSE))),IF(LEN(TRIM(K64&amp;""))=0,FALSE,NOT(IF(ISNUMBER(K64),AND(K64=ROUND(K64,4)),FALSE)))),OR(AND(L64="Comparable",LEN(TRIM(F64&amp;""))&gt;0,LEN(TRIM(I64&amp;""))&gt;0,UPPER(SUBSTITUTE(SUBSTITUTE(TRIM(F64&amp;""),"²","2"),"³","3"))&lt;&gt;UPPER(SUBSTITUTE(SUBSTITUTE(TRIM(I64&amp;""),"²","2"),"³","3"))),AND(L64="Alta",OR(LEN(TRIM(F64&amp;""))&gt;0,LEN(TRIM(H64&amp;""))&gt;0,IF(ISNUMBER(G64),G64&lt;&gt;0,FALSE))),AND(OR(L64="Baja",L64="A otra fase"),OR(LEN(TRIM(I64&amp;""))&gt;0,LEN(TRIM(K64&amp;""))&gt;0,IF(ISNUMBER(J64),J64&lt;&gt;0,FALSE)))),AND(LEN(TRIM(L64&amp;""))&gt;0,NOT(OR(L64="Comparable",L64="Alta",OR(L64="Baja",L64="A otra fase")))),AB64&gt;1),2,IF(AND(W64=1,LEN(TRIM(M64&amp;""))&gt;0,TRIM(M64)&lt;&gt;"Por confirmar",TRIM(M64)&lt;&gt;"Pendiente",IF(L64="A otra fase",AND(COUNTIF('FASES'!$C$10:$C$39,B64)=1,SUMIF('FASES'!$C$10:$C$39,B64,'FASES'!$N$10:$N$39)=0),COUNTIF('FASES'!$C$10:$C$39,B64)=0)),0,1))),2))</f>
      </c>
      <c r="Y64" s="41">
        <f>IF(L64="Alta",IF(ISNUMBER(K64),K64,""),IF(ISNUMBER(H64),H64,""))</f>
      </c>
      <c r="Z64" s="41">
        <f>IF(OR(L64="Baja",L64="A otra fase"),IF(ISNUMBER(H64),H64,""),IF(ISNUMBER(K64),K64,""))</f>
      </c>
      <c r="AA64" s="41">
        <f>IFERROR(IF(AND(LEN(TRIM(C64&amp;""))&gt;0,LEN(TRIM(D64&amp;""))&gt;0),"ID:"&amp;SUBSTITUTE(SUBSTITUTE(SUBSTITUTE(SUBSTITUTE(UPPER(LEN(TRIM("C: "&amp;C64))&amp;":"&amp;TRIM("C: "&amp;C64)&amp;"|"&amp;LEN(TRIM("K: "&amp;D64))&amp;":"&amp;TRIM("K: "&amp;D64)),"!","!E"),"*","!A"),"?","!B"),"~","!C"),""),"")</f>
      </c>
      <c r="AB64" s="41" t="n">
        <f>IF(LEN(TRIM(AA64&amp;""))=0,0,COUNTIF($AA$10:$AA$109,AA64))</f>
        <v>0</v>
      </c>
    </row>
    <row r="65" ht="78" customHeight="1">
      <c r="B65" s="38" t="n">
        <v>56</v>
      </c>
      <c r="C65" s="43"/>
      <c r="D65" s="43"/>
      <c r="E65" s="44"/>
      <c r="F65" s="45"/>
      <c r="G65" s="46"/>
      <c r="H65" s="47"/>
      <c r="I65" s="45"/>
      <c r="J65" s="46"/>
      <c r="K65" s="47"/>
      <c r="L65" s="45"/>
      <c r="M65" s="44"/>
      <c r="N65" s="44"/>
      <c r="O65" s="38">
        <f>IF(NOT(ISNUMBER(X65)),"",IF(X65=2,"ROJO",IF(X65=1,"ÁMBAR","VERDE")))</f>
      </c>
      <c r="P65" s="39">
        <f>IFERROR(IF(NOT(COUNTA(C65:N65)&gt;0),"",IF(AB65&gt;1,"Clave repetida en el capítulo: distinguimos las ocurrencias.",IF(OR(OR(IF(LEN(TRIM(G65&amp;""))=0,FALSE,NOT(IF(ISNUMBER(G65),AND(G65&gt;=0,G65=ROUND(G65,6)),FALSE))),IF(LEN(TRIM(J65&amp;""))=0,FALSE,NOT(IF(ISNUMBER(J65),AND(J65&gt;=0,J65=ROUND(J65,6)),FALSE))),IF(LEN(TRIM(H65&amp;""))=0,FALSE,NOT(IF(ISNUMBER(H65),AND(H65=ROUND(H65,4)),FALSE))),IF(LEN(TRIM(K65&amp;""))=0,FALSE,NOT(IF(ISNUMBER(K65),AND(K65=ROUND(K65,4)),FALSE)))),OR(AND(L65="Comparable",LEN(TRIM(F65&amp;""))&gt;0,LEN(TRIM(I65&amp;""))&gt;0,UPPER(SUBSTITUTE(SUBSTITUTE(TRIM(F65&amp;""),"²","2"),"³","3"))&lt;&gt;UPPER(SUBSTITUTE(SUBSTITUTE(TRIM(I65&amp;""),"²","2"),"³","3"))),AND(L65="Alta",OR(LEN(TRIM(F65&amp;""))&gt;0,LEN(TRIM(H65&amp;""))&gt;0,IF(ISNUMBER(G65),G65&lt;&gt;0,FALSE))),AND(OR(L65="Baja",L65="A otra fase"),OR(LEN(TRIM(I65&amp;""))&gt;0,LEN(TRIM(K65&amp;""))&gt;0,IF(ISNUMBER(J65),J65&lt;&gt;0,FALSE)))),AND(LEN(TRIM(L65&amp;""))&gt;0,NOT(OR(L65="Comparable",L65="Alta",OR(L65="Baja",L65="A otra fase")))),AB65&gt;1),"Revisamos unidad, tipo y números. Alta: Q1=0, Ud1/P1 vacíos. Baja o fase: Q2=0, Ud2/P2 vacíos.",IF(W65=0,"Completamos cantidades, precios, unidades compatibles y referencias. Un vacío no es cero.",IF(OR(LEN(TRIM(M65&amp;""))=0,TRIM(M65)="Por confirmar",TRIM(M65)="Pendiente"),"La diferencia se conoce; falta documentar el motivo.",IF(X65&gt;0,"Revisamos FASES: destino, cantidad íntegra, previsión y referencias sin duplicar el ID.",IF(ABS(V65)&gt;0,"Datos completos. Incluimos el ajuste visible de redondeo al explicar la diferencia.","Datos completos para el alcance introducido."))))))),"Hay una entrada con error. Corregimos el dato antes de cerrar la comprobación.")</f>
      </c>
      <c r="Q65" s="41">
        <f>IF(W65=1,ROUND(G65*Y65,2),"")</f>
      </c>
      <c r="R65" s="41">
        <f>IF(W65=1,ROUND(J65*Z65,2),"")</f>
      </c>
      <c r="S65" s="41">
        <f>IF(W65=1,ROUND((J65-G65)*Y65,2),"")</f>
      </c>
      <c r="T65" s="41">
        <f>IF(W65=1,ROUND(J65*(Z65-Y65),2),"")</f>
      </c>
      <c r="U65" s="41">
        <f>IF(W65=1,ROUND(R65-Q65,2),"")</f>
      </c>
      <c r="V65" s="41">
        <f>IF(W65=1,ROUND(U65-S65-T65,2),"")</f>
      </c>
      <c r="W65" s="41" t="n">
        <f>IFERROR(IF(AND(LEN(TRIM(C65&amp;""))&gt;0,LEN(TRIM(D65&amp;""))&gt;0,LEN(TRIM(E65&amp;""))&gt;0,AND(LEN(TRIM(N65&amp;""))&gt;0,TRIM(N65)&lt;&gt;"Pendiente",TRIM(N65)&lt;&gt;"Por confirmar"),IF(ISNUMBER(G65),AND(G65&gt;=0,G65=ROUND(G65,6)),FALSE),IF(ISNUMBER(J65),AND(J65&gt;=0,J65=ROUND(J65,6)),FALSE),IF(L65="Comparable",AND(LEN(TRIM(F65&amp;""))&gt;0,LEN(TRIM(I65&amp;""))&gt;0,UPPER(SUBSTITUTE(SUBSTITUTE(TRIM(F65&amp;""),"²","2"),"³","3"))=UPPER(SUBSTITUTE(SUBSTITUTE(TRIM(I65&amp;""),"²","2"),"³","3"))),IF(L65="Alta",AND(LEN(TRIM(F65&amp;""))=0,LEN(TRIM(I65&amp;""))&gt;0),AND(LEN(TRIM(F65&amp;""))&gt;0,LEN(TRIM(I65&amp;""))=0))),IF(L65="Comparable",AND(IF(ISNUMBER(H65),AND(H65=ROUND(H65,4)),FALSE),IF(ISNUMBER(K65),AND(K65=ROUND(K65,4)),FALSE)),IF(L65="Alta",AND(IF(ISNUMBER(K65),AND(K65=ROUND(K65,4)),FALSE),LEN(TRIM(H65&amp;""))=0,G65=0),IF(OR(L65="Baja",L65="A otra fase"),AND(IF(ISNUMBER(H65),AND(H65=ROUND(H65,4)),FALSE),LEN(TRIM(K65&amp;""))=0,J65=0),FALSE))),NOT(OR(OR(IF(LEN(TRIM(G65&amp;""))=0,FALSE,NOT(IF(ISNUMBER(G65),AND(G65&gt;=0,G65=ROUND(G65,6)),FALSE))),IF(LEN(TRIM(J65&amp;""))=0,FALSE,NOT(IF(ISNUMBER(J65),AND(J65&gt;=0,J65=ROUND(J65,6)),FALSE))),IF(LEN(TRIM(H65&amp;""))=0,FALSE,NOT(IF(ISNUMBER(H65),AND(H65=ROUND(H65,4)),FALSE))),IF(LEN(TRIM(K65&amp;""))=0,FALSE,NOT(IF(ISNUMBER(K65),AND(K65=ROUND(K65,4)),FALSE)))),OR(AND(L65="Comparable",LEN(TRIM(F65&amp;""))&gt;0,LEN(TRIM(I65&amp;""))&gt;0,UPPER(SUBSTITUTE(SUBSTITUTE(TRIM(F65&amp;""),"²","2"),"³","3"))&lt;&gt;UPPER(SUBSTITUTE(SUBSTITUTE(TRIM(I65&amp;""),"²","2"),"³","3"))),AND(L65="Alta",OR(LEN(TRIM(F65&amp;""))&gt;0,LEN(TRIM(H65&amp;""))&gt;0,IF(ISNUMBER(G65),G65&lt;&gt;0,FALSE))),AND(OR(L65="Baja",L65="A otra fase"),OR(LEN(TRIM(I65&amp;""))&gt;0,LEN(TRIM(K65&amp;""))&gt;0,IF(ISNUMBER(J65),J65&lt;&gt;0,FALSE)))),AND(LEN(TRIM(L65&amp;""))&gt;0,NOT(OR(L65="Comparable",L65="Alta",OR(L65="Baja",L65="A otra fase")))),AB65&gt;1))),1,0),0)</f>
        <v>0</v>
      </c>
      <c r="X65" s="41">
        <f>IF(OR(ISERROR(C65),ISERROR(D65),ISERROR(E65),ISERROR(F65),ISERROR(G65),ISERROR(H65),ISERROR(I65),ISERROR(J65),ISERROR(K65),ISERROR(L65),ISERROR(M65),ISERROR(N65)),2,IFERROR(IF(NOT(COUNTA(C65:N65)&gt;0),"",IF(OR(OR(IF(LEN(TRIM(G65&amp;""))=0,FALSE,NOT(IF(ISNUMBER(G65),AND(G65&gt;=0,G65=ROUND(G65,6)),FALSE))),IF(LEN(TRIM(J65&amp;""))=0,FALSE,NOT(IF(ISNUMBER(J65),AND(J65&gt;=0,J65=ROUND(J65,6)),FALSE))),IF(LEN(TRIM(H65&amp;""))=0,FALSE,NOT(IF(ISNUMBER(H65),AND(H65=ROUND(H65,4)),FALSE))),IF(LEN(TRIM(K65&amp;""))=0,FALSE,NOT(IF(ISNUMBER(K65),AND(K65=ROUND(K65,4)),FALSE)))),OR(AND(L65="Comparable",LEN(TRIM(F65&amp;""))&gt;0,LEN(TRIM(I65&amp;""))&gt;0,UPPER(SUBSTITUTE(SUBSTITUTE(TRIM(F65&amp;""),"²","2"),"³","3"))&lt;&gt;UPPER(SUBSTITUTE(SUBSTITUTE(TRIM(I65&amp;""),"²","2"),"³","3"))),AND(L65="Alta",OR(LEN(TRIM(F65&amp;""))&gt;0,LEN(TRIM(H65&amp;""))&gt;0,IF(ISNUMBER(G65),G65&lt;&gt;0,FALSE))),AND(OR(L65="Baja",L65="A otra fase"),OR(LEN(TRIM(I65&amp;""))&gt;0,LEN(TRIM(K65&amp;""))&gt;0,IF(ISNUMBER(J65),J65&lt;&gt;0,FALSE)))),AND(LEN(TRIM(L65&amp;""))&gt;0,NOT(OR(L65="Comparable",L65="Alta",OR(L65="Baja",L65="A otra fase")))),AB65&gt;1),2,IF(AND(W65=1,LEN(TRIM(M65&amp;""))&gt;0,TRIM(M65)&lt;&gt;"Por confirmar",TRIM(M65)&lt;&gt;"Pendiente",IF(L65="A otra fase",AND(COUNTIF('FASES'!$C$10:$C$39,B65)=1,SUMIF('FASES'!$C$10:$C$39,B65,'FASES'!$N$10:$N$39)=0),COUNTIF('FASES'!$C$10:$C$39,B65)=0)),0,1))),2))</f>
      </c>
      <c r="Y65" s="41">
        <f>IF(L65="Alta",IF(ISNUMBER(K65),K65,""),IF(ISNUMBER(H65),H65,""))</f>
      </c>
      <c r="Z65" s="41">
        <f>IF(OR(L65="Baja",L65="A otra fase"),IF(ISNUMBER(H65),H65,""),IF(ISNUMBER(K65),K65,""))</f>
      </c>
      <c r="AA65" s="41">
        <f>IFERROR(IF(AND(LEN(TRIM(C65&amp;""))&gt;0,LEN(TRIM(D65&amp;""))&gt;0),"ID:"&amp;SUBSTITUTE(SUBSTITUTE(SUBSTITUTE(SUBSTITUTE(UPPER(LEN(TRIM("C: "&amp;C65))&amp;":"&amp;TRIM("C: "&amp;C65)&amp;"|"&amp;LEN(TRIM("K: "&amp;D65))&amp;":"&amp;TRIM("K: "&amp;D65)),"!","!E"),"*","!A"),"?","!B"),"~","!C"),""),"")</f>
      </c>
      <c r="AB65" s="41" t="n">
        <f>IF(LEN(TRIM(AA65&amp;""))=0,0,COUNTIF($AA$10:$AA$109,AA65))</f>
        <v>0</v>
      </c>
    </row>
    <row r="66" ht="78" customHeight="1">
      <c r="B66" s="38" t="n">
        <v>57</v>
      </c>
      <c r="C66" s="43"/>
      <c r="D66" s="43"/>
      <c r="E66" s="44"/>
      <c r="F66" s="45"/>
      <c r="G66" s="46"/>
      <c r="H66" s="47"/>
      <c r="I66" s="45"/>
      <c r="J66" s="46"/>
      <c r="K66" s="47"/>
      <c r="L66" s="45"/>
      <c r="M66" s="44"/>
      <c r="N66" s="44"/>
      <c r="O66" s="38">
        <f>IF(NOT(ISNUMBER(X66)),"",IF(X66=2,"ROJO",IF(X66=1,"ÁMBAR","VERDE")))</f>
      </c>
      <c r="P66" s="39">
        <f>IFERROR(IF(NOT(COUNTA(C66:N66)&gt;0),"",IF(AB66&gt;1,"Clave repetida en el capítulo: distinguimos las ocurrencias.",IF(OR(OR(IF(LEN(TRIM(G66&amp;""))=0,FALSE,NOT(IF(ISNUMBER(G66),AND(G66&gt;=0,G66=ROUND(G66,6)),FALSE))),IF(LEN(TRIM(J66&amp;""))=0,FALSE,NOT(IF(ISNUMBER(J66),AND(J66&gt;=0,J66=ROUND(J66,6)),FALSE))),IF(LEN(TRIM(H66&amp;""))=0,FALSE,NOT(IF(ISNUMBER(H66),AND(H66=ROUND(H66,4)),FALSE))),IF(LEN(TRIM(K66&amp;""))=0,FALSE,NOT(IF(ISNUMBER(K66),AND(K66=ROUND(K66,4)),FALSE)))),OR(AND(L66="Comparable",LEN(TRIM(F66&amp;""))&gt;0,LEN(TRIM(I66&amp;""))&gt;0,UPPER(SUBSTITUTE(SUBSTITUTE(TRIM(F66&amp;""),"²","2"),"³","3"))&lt;&gt;UPPER(SUBSTITUTE(SUBSTITUTE(TRIM(I66&amp;""),"²","2"),"³","3"))),AND(L66="Alta",OR(LEN(TRIM(F66&amp;""))&gt;0,LEN(TRIM(H66&amp;""))&gt;0,IF(ISNUMBER(G66),G66&lt;&gt;0,FALSE))),AND(OR(L66="Baja",L66="A otra fase"),OR(LEN(TRIM(I66&amp;""))&gt;0,LEN(TRIM(K66&amp;""))&gt;0,IF(ISNUMBER(J66),J66&lt;&gt;0,FALSE)))),AND(LEN(TRIM(L66&amp;""))&gt;0,NOT(OR(L66="Comparable",L66="Alta",OR(L66="Baja",L66="A otra fase")))),AB66&gt;1),"Revisamos unidad, tipo y números. Alta: Q1=0, Ud1/P1 vacíos. Baja o fase: Q2=0, Ud2/P2 vacíos.",IF(W66=0,"Completamos cantidades, precios, unidades compatibles y referencias. Un vacío no es cero.",IF(OR(LEN(TRIM(M66&amp;""))=0,TRIM(M66)="Por confirmar",TRIM(M66)="Pendiente"),"La diferencia se conoce; falta documentar el motivo.",IF(X66&gt;0,"Revisamos FASES: destino, cantidad íntegra, previsión y referencias sin duplicar el ID.",IF(ABS(V66)&gt;0,"Datos completos. Incluimos el ajuste visible de redondeo al explicar la diferencia.","Datos completos para el alcance introducido."))))))),"Hay una entrada con error. Corregimos el dato antes de cerrar la comprobación.")</f>
      </c>
      <c r="Q66" s="41">
        <f>IF(W66=1,ROUND(G66*Y66,2),"")</f>
      </c>
      <c r="R66" s="41">
        <f>IF(W66=1,ROUND(J66*Z66,2),"")</f>
      </c>
      <c r="S66" s="41">
        <f>IF(W66=1,ROUND((J66-G66)*Y66,2),"")</f>
      </c>
      <c r="T66" s="41">
        <f>IF(W66=1,ROUND(J66*(Z66-Y66),2),"")</f>
      </c>
      <c r="U66" s="41">
        <f>IF(W66=1,ROUND(R66-Q66,2),"")</f>
      </c>
      <c r="V66" s="41">
        <f>IF(W66=1,ROUND(U66-S66-T66,2),"")</f>
      </c>
      <c r="W66" s="41" t="n">
        <f>IFERROR(IF(AND(LEN(TRIM(C66&amp;""))&gt;0,LEN(TRIM(D66&amp;""))&gt;0,LEN(TRIM(E66&amp;""))&gt;0,AND(LEN(TRIM(N66&amp;""))&gt;0,TRIM(N66)&lt;&gt;"Pendiente",TRIM(N66)&lt;&gt;"Por confirmar"),IF(ISNUMBER(G66),AND(G66&gt;=0,G66=ROUND(G66,6)),FALSE),IF(ISNUMBER(J66),AND(J66&gt;=0,J66=ROUND(J66,6)),FALSE),IF(L66="Comparable",AND(LEN(TRIM(F66&amp;""))&gt;0,LEN(TRIM(I66&amp;""))&gt;0,UPPER(SUBSTITUTE(SUBSTITUTE(TRIM(F66&amp;""),"²","2"),"³","3"))=UPPER(SUBSTITUTE(SUBSTITUTE(TRIM(I66&amp;""),"²","2"),"³","3"))),IF(L66="Alta",AND(LEN(TRIM(F66&amp;""))=0,LEN(TRIM(I66&amp;""))&gt;0),AND(LEN(TRIM(F66&amp;""))&gt;0,LEN(TRIM(I66&amp;""))=0))),IF(L66="Comparable",AND(IF(ISNUMBER(H66),AND(H66=ROUND(H66,4)),FALSE),IF(ISNUMBER(K66),AND(K66=ROUND(K66,4)),FALSE)),IF(L66="Alta",AND(IF(ISNUMBER(K66),AND(K66=ROUND(K66,4)),FALSE),LEN(TRIM(H66&amp;""))=0,G66=0),IF(OR(L66="Baja",L66="A otra fase"),AND(IF(ISNUMBER(H66),AND(H66=ROUND(H66,4)),FALSE),LEN(TRIM(K66&amp;""))=0,J66=0),FALSE))),NOT(OR(OR(IF(LEN(TRIM(G66&amp;""))=0,FALSE,NOT(IF(ISNUMBER(G66),AND(G66&gt;=0,G66=ROUND(G66,6)),FALSE))),IF(LEN(TRIM(J66&amp;""))=0,FALSE,NOT(IF(ISNUMBER(J66),AND(J66&gt;=0,J66=ROUND(J66,6)),FALSE))),IF(LEN(TRIM(H66&amp;""))=0,FALSE,NOT(IF(ISNUMBER(H66),AND(H66=ROUND(H66,4)),FALSE))),IF(LEN(TRIM(K66&amp;""))=0,FALSE,NOT(IF(ISNUMBER(K66),AND(K66=ROUND(K66,4)),FALSE)))),OR(AND(L66="Comparable",LEN(TRIM(F66&amp;""))&gt;0,LEN(TRIM(I66&amp;""))&gt;0,UPPER(SUBSTITUTE(SUBSTITUTE(TRIM(F66&amp;""),"²","2"),"³","3"))&lt;&gt;UPPER(SUBSTITUTE(SUBSTITUTE(TRIM(I66&amp;""),"²","2"),"³","3"))),AND(L66="Alta",OR(LEN(TRIM(F66&amp;""))&gt;0,LEN(TRIM(H66&amp;""))&gt;0,IF(ISNUMBER(G66),G66&lt;&gt;0,FALSE))),AND(OR(L66="Baja",L66="A otra fase"),OR(LEN(TRIM(I66&amp;""))&gt;0,LEN(TRIM(K66&amp;""))&gt;0,IF(ISNUMBER(J66),J66&lt;&gt;0,FALSE)))),AND(LEN(TRIM(L66&amp;""))&gt;0,NOT(OR(L66="Comparable",L66="Alta",OR(L66="Baja",L66="A otra fase")))),AB66&gt;1))),1,0),0)</f>
        <v>0</v>
      </c>
      <c r="X66" s="41">
        <f>IF(OR(ISERROR(C66),ISERROR(D66),ISERROR(E66),ISERROR(F66),ISERROR(G66),ISERROR(H66),ISERROR(I66),ISERROR(J66),ISERROR(K66),ISERROR(L66),ISERROR(M66),ISERROR(N66)),2,IFERROR(IF(NOT(COUNTA(C66:N66)&gt;0),"",IF(OR(OR(IF(LEN(TRIM(G66&amp;""))=0,FALSE,NOT(IF(ISNUMBER(G66),AND(G66&gt;=0,G66=ROUND(G66,6)),FALSE))),IF(LEN(TRIM(J66&amp;""))=0,FALSE,NOT(IF(ISNUMBER(J66),AND(J66&gt;=0,J66=ROUND(J66,6)),FALSE))),IF(LEN(TRIM(H66&amp;""))=0,FALSE,NOT(IF(ISNUMBER(H66),AND(H66=ROUND(H66,4)),FALSE))),IF(LEN(TRIM(K66&amp;""))=0,FALSE,NOT(IF(ISNUMBER(K66),AND(K66=ROUND(K66,4)),FALSE)))),OR(AND(L66="Comparable",LEN(TRIM(F66&amp;""))&gt;0,LEN(TRIM(I66&amp;""))&gt;0,UPPER(SUBSTITUTE(SUBSTITUTE(TRIM(F66&amp;""),"²","2"),"³","3"))&lt;&gt;UPPER(SUBSTITUTE(SUBSTITUTE(TRIM(I66&amp;""),"²","2"),"³","3"))),AND(L66="Alta",OR(LEN(TRIM(F66&amp;""))&gt;0,LEN(TRIM(H66&amp;""))&gt;0,IF(ISNUMBER(G66),G66&lt;&gt;0,FALSE))),AND(OR(L66="Baja",L66="A otra fase"),OR(LEN(TRIM(I66&amp;""))&gt;0,LEN(TRIM(K66&amp;""))&gt;0,IF(ISNUMBER(J66),J66&lt;&gt;0,FALSE)))),AND(LEN(TRIM(L66&amp;""))&gt;0,NOT(OR(L66="Comparable",L66="Alta",OR(L66="Baja",L66="A otra fase")))),AB66&gt;1),2,IF(AND(W66=1,LEN(TRIM(M66&amp;""))&gt;0,TRIM(M66)&lt;&gt;"Por confirmar",TRIM(M66)&lt;&gt;"Pendiente",IF(L66="A otra fase",AND(COUNTIF('FASES'!$C$10:$C$39,B66)=1,SUMIF('FASES'!$C$10:$C$39,B66,'FASES'!$N$10:$N$39)=0),COUNTIF('FASES'!$C$10:$C$39,B66)=0)),0,1))),2))</f>
      </c>
      <c r="Y66" s="41">
        <f>IF(L66="Alta",IF(ISNUMBER(K66),K66,""),IF(ISNUMBER(H66),H66,""))</f>
      </c>
      <c r="Z66" s="41">
        <f>IF(OR(L66="Baja",L66="A otra fase"),IF(ISNUMBER(H66),H66,""),IF(ISNUMBER(K66),K66,""))</f>
      </c>
      <c r="AA66" s="41">
        <f>IFERROR(IF(AND(LEN(TRIM(C66&amp;""))&gt;0,LEN(TRIM(D66&amp;""))&gt;0),"ID:"&amp;SUBSTITUTE(SUBSTITUTE(SUBSTITUTE(SUBSTITUTE(UPPER(LEN(TRIM("C: "&amp;C66))&amp;":"&amp;TRIM("C: "&amp;C66)&amp;"|"&amp;LEN(TRIM("K: "&amp;D66))&amp;":"&amp;TRIM("K: "&amp;D66)),"!","!E"),"*","!A"),"?","!B"),"~","!C"),""),"")</f>
      </c>
      <c r="AB66" s="41" t="n">
        <f>IF(LEN(TRIM(AA66&amp;""))=0,0,COUNTIF($AA$10:$AA$109,AA66))</f>
        <v>0</v>
      </c>
    </row>
    <row r="67" ht="78" customHeight="1">
      <c r="B67" s="38" t="n">
        <v>58</v>
      </c>
      <c r="C67" s="43"/>
      <c r="D67" s="43"/>
      <c r="E67" s="44"/>
      <c r="F67" s="45"/>
      <c r="G67" s="46"/>
      <c r="H67" s="47"/>
      <c r="I67" s="45"/>
      <c r="J67" s="46"/>
      <c r="K67" s="47"/>
      <c r="L67" s="45"/>
      <c r="M67" s="44"/>
      <c r="N67" s="44"/>
      <c r="O67" s="38">
        <f>IF(NOT(ISNUMBER(X67)),"",IF(X67=2,"ROJO",IF(X67=1,"ÁMBAR","VERDE")))</f>
      </c>
      <c r="P67" s="39">
        <f>IFERROR(IF(NOT(COUNTA(C67:N67)&gt;0),"",IF(AB67&gt;1,"Clave repetida en el capítulo: distinguimos las ocurrencias.",IF(OR(OR(IF(LEN(TRIM(G67&amp;""))=0,FALSE,NOT(IF(ISNUMBER(G67),AND(G67&gt;=0,G67=ROUND(G67,6)),FALSE))),IF(LEN(TRIM(J67&amp;""))=0,FALSE,NOT(IF(ISNUMBER(J67),AND(J67&gt;=0,J67=ROUND(J67,6)),FALSE))),IF(LEN(TRIM(H67&amp;""))=0,FALSE,NOT(IF(ISNUMBER(H67),AND(H67=ROUND(H67,4)),FALSE))),IF(LEN(TRIM(K67&amp;""))=0,FALSE,NOT(IF(ISNUMBER(K67),AND(K67=ROUND(K67,4)),FALSE)))),OR(AND(L67="Comparable",LEN(TRIM(F67&amp;""))&gt;0,LEN(TRIM(I67&amp;""))&gt;0,UPPER(SUBSTITUTE(SUBSTITUTE(TRIM(F67&amp;""),"²","2"),"³","3"))&lt;&gt;UPPER(SUBSTITUTE(SUBSTITUTE(TRIM(I67&amp;""),"²","2"),"³","3"))),AND(L67="Alta",OR(LEN(TRIM(F67&amp;""))&gt;0,LEN(TRIM(H67&amp;""))&gt;0,IF(ISNUMBER(G67),G67&lt;&gt;0,FALSE))),AND(OR(L67="Baja",L67="A otra fase"),OR(LEN(TRIM(I67&amp;""))&gt;0,LEN(TRIM(K67&amp;""))&gt;0,IF(ISNUMBER(J67),J67&lt;&gt;0,FALSE)))),AND(LEN(TRIM(L67&amp;""))&gt;0,NOT(OR(L67="Comparable",L67="Alta",OR(L67="Baja",L67="A otra fase")))),AB67&gt;1),"Revisamos unidad, tipo y números. Alta: Q1=0, Ud1/P1 vacíos. Baja o fase: Q2=0, Ud2/P2 vacíos.",IF(W67=0,"Completamos cantidades, precios, unidades compatibles y referencias. Un vacío no es cero.",IF(OR(LEN(TRIM(M67&amp;""))=0,TRIM(M67)="Por confirmar",TRIM(M67)="Pendiente"),"La diferencia se conoce; falta documentar el motivo.",IF(X67&gt;0,"Revisamos FASES: destino, cantidad íntegra, previsión y referencias sin duplicar el ID.",IF(ABS(V67)&gt;0,"Datos completos. Incluimos el ajuste visible de redondeo al explicar la diferencia.","Datos completos para el alcance introducido."))))))),"Hay una entrada con error. Corregimos el dato antes de cerrar la comprobación.")</f>
      </c>
      <c r="Q67" s="41">
        <f>IF(W67=1,ROUND(G67*Y67,2),"")</f>
      </c>
      <c r="R67" s="41">
        <f>IF(W67=1,ROUND(J67*Z67,2),"")</f>
      </c>
      <c r="S67" s="41">
        <f>IF(W67=1,ROUND((J67-G67)*Y67,2),"")</f>
      </c>
      <c r="T67" s="41">
        <f>IF(W67=1,ROUND(J67*(Z67-Y67),2),"")</f>
      </c>
      <c r="U67" s="41">
        <f>IF(W67=1,ROUND(R67-Q67,2),"")</f>
      </c>
      <c r="V67" s="41">
        <f>IF(W67=1,ROUND(U67-S67-T67,2),"")</f>
      </c>
      <c r="W67" s="41" t="n">
        <f>IFERROR(IF(AND(LEN(TRIM(C67&amp;""))&gt;0,LEN(TRIM(D67&amp;""))&gt;0,LEN(TRIM(E67&amp;""))&gt;0,AND(LEN(TRIM(N67&amp;""))&gt;0,TRIM(N67)&lt;&gt;"Pendiente",TRIM(N67)&lt;&gt;"Por confirmar"),IF(ISNUMBER(G67),AND(G67&gt;=0,G67=ROUND(G67,6)),FALSE),IF(ISNUMBER(J67),AND(J67&gt;=0,J67=ROUND(J67,6)),FALSE),IF(L67="Comparable",AND(LEN(TRIM(F67&amp;""))&gt;0,LEN(TRIM(I67&amp;""))&gt;0,UPPER(SUBSTITUTE(SUBSTITUTE(TRIM(F67&amp;""),"²","2"),"³","3"))=UPPER(SUBSTITUTE(SUBSTITUTE(TRIM(I67&amp;""),"²","2"),"³","3"))),IF(L67="Alta",AND(LEN(TRIM(F67&amp;""))=0,LEN(TRIM(I67&amp;""))&gt;0),AND(LEN(TRIM(F67&amp;""))&gt;0,LEN(TRIM(I67&amp;""))=0))),IF(L67="Comparable",AND(IF(ISNUMBER(H67),AND(H67=ROUND(H67,4)),FALSE),IF(ISNUMBER(K67),AND(K67=ROUND(K67,4)),FALSE)),IF(L67="Alta",AND(IF(ISNUMBER(K67),AND(K67=ROUND(K67,4)),FALSE),LEN(TRIM(H67&amp;""))=0,G67=0),IF(OR(L67="Baja",L67="A otra fase"),AND(IF(ISNUMBER(H67),AND(H67=ROUND(H67,4)),FALSE),LEN(TRIM(K67&amp;""))=0,J67=0),FALSE))),NOT(OR(OR(IF(LEN(TRIM(G67&amp;""))=0,FALSE,NOT(IF(ISNUMBER(G67),AND(G67&gt;=0,G67=ROUND(G67,6)),FALSE))),IF(LEN(TRIM(J67&amp;""))=0,FALSE,NOT(IF(ISNUMBER(J67),AND(J67&gt;=0,J67=ROUND(J67,6)),FALSE))),IF(LEN(TRIM(H67&amp;""))=0,FALSE,NOT(IF(ISNUMBER(H67),AND(H67=ROUND(H67,4)),FALSE))),IF(LEN(TRIM(K67&amp;""))=0,FALSE,NOT(IF(ISNUMBER(K67),AND(K67=ROUND(K67,4)),FALSE)))),OR(AND(L67="Comparable",LEN(TRIM(F67&amp;""))&gt;0,LEN(TRIM(I67&amp;""))&gt;0,UPPER(SUBSTITUTE(SUBSTITUTE(TRIM(F67&amp;""),"²","2"),"³","3"))&lt;&gt;UPPER(SUBSTITUTE(SUBSTITUTE(TRIM(I67&amp;""),"²","2"),"³","3"))),AND(L67="Alta",OR(LEN(TRIM(F67&amp;""))&gt;0,LEN(TRIM(H67&amp;""))&gt;0,IF(ISNUMBER(G67),G67&lt;&gt;0,FALSE))),AND(OR(L67="Baja",L67="A otra fase"),OR(LEN(TRIM(I67&amp;""))&gt;0,LEN(TRIM(K67&amp;""))&gt;0,IF(ISNUMBER(J67),J67&lt;&gt;0,FALSE)))),AND(LEN(TRIM(L67&amp;""))&gt;0,NOT(OR(L67="Comparable",L67="Alta",OR(L67="Baja",L67="A otra fase")))),AB67&gt;1))),1,0),0)</f>
        <v>0</v>
      </c>
      <c r="X67" s="41">
        <f>IF(OR(ISERROR(C67),ISERROR(D67),ISERROR(E67),ISERROR(F67),ISERROR(G67),ISERROR(H67),ISERROR(I67),ISERROR(J67),ISERROR(K67),ISERROR(L67),ISERROR(M67),ISERROR(N67)),2,IFERROR(IF(NOT(COUNTA(C67:N67)&gt;0),"",IF(OR(OR(IF(LEN(TRIM(G67&amp;""))=0,FALSE,NOT(IF(ISNUMBER(G67),AND(G67&gt;=0,G67=ROUND(G67,6)),FALSE))),IF(LEN(TRIM(J67&amp;""))=0,FALSE,NOT(IF(ISNUMBER(J67),AND(J67&gt;=0,J67=ROUND(J67,6)),FALSE))),IF(LEN(TRIM(H67&amp;""))=0,FALSE,NOT(IF(ISNUMBER(H67),AND(H67=ROUND(H67,4)),FALSE))),IF(LEN(TRIM(K67&amp;""))=0,FALSE,NOT(IF(ISNUMBER(K67),AND(K67=ROUND(K67,4)),FALSE)))),OR(AND(L67="Comparable",LEN(TRIM(F67&amp;""))&gt;0,LEN(TRIM(I67&amp;""))&gt;0,UPPER(SUBSTITUTE(SUBSTITUTE(TRIM(F67&amp;""),"²","2"),"³","3"))&lt;&gt;UPPER(SUBSTITUTE(SUBSTITUTE(TRIM(I67&amp;""),"²","2"),"³","3"))),AND(L67="Alta",OR(LEN(TRIM(F67&amp;""))&gt;0,LEN(TRIM(H67&amp;""))&gt;0,IF(ISNUMBER(G67),G67&lt;&gt;0,FALSE))),AND(OR(L67="Baja",L67="A otra fase"),OR(LEN(TRIM(I67&amp;""))&gt;0,LEN(TRIM(K67&amp;""))&gt;0,IF(ISNUMBER(J67),J67&lt;&gt;0,FALSE)))),AND(LEN(TRIM(L67&amp;""))&gt;0,NOT(OR(L67="Comparable",L67="Alta",OR(L67="Baja",L67="A otra fase")))),AB67&gt;1),2,IF(AND(W67=1,LEN(TRIM(M67&amp;""))&gt;0,TRIM(M67)&lt;&gt;"Por confirmar",TRIM(M67)&lt;&gt;"Pendiente",IF(L67="A otra fase",AND(COUNTIF('FASES'!$C$10:$C$39,B67)=1,SUMIF('FASES'!$C$10:$C$39,B67,'FASES'!$N$10:$N$39)=0),COUNTIF('FASES'!$C$10:$C$39,B67)=0)),0,1))),2))</f>
      </c>
      <c r="Y67" s="41">
        <f>IF(L67="Alta",IF(ISNUMBER(K67),K67,""),IF(ISNUMBER(H67),H67,""))</f>
      </c>
      <c r="Z67" s="41">
        <f>IF(OR(L67="Baja",L67="A otra fase"),IF(ISNUMBER(H67),H67,""),IF(ISNUMBER(K67),K67,""))</f>
      </c>
      <c r="AA67" s="41">
        <f>IFERROR(IF(AND(LEN(TRIM(C67&amp;""))&gt;0,LEN(TRIM(D67&amp;""))&gt;0),"ID:"&amp;SUBSTITUTE(SUBSTITUTE(SUBSTITUTE(SUBSTITUTE(UPPER(LEN(TRIM("C: "&amp;C67))&amp;":"&amp;TRIM("C: "&amp;C67)&amp;"|"&amp;LEN(TRIM("K: "&amp;D67))&amp;":"&amp;TRIM("K: "&amp;D67)),"!","!E"),"*","!A"),"?","!B"),"~","!C"),""),"")</f>
      </c>
      <c r="AB67" s="41" t="n">
        <f>IF(LEN(TRIM(AA67&amp;""))=0,0,COUNTIF($AA$10:$AA$109,AA67))</f>
        <v>0</v>
      </c>
    </row>
    <row r="68" ht="78" customHeight="1">
      <c r="B68" s="38" t="n">
        <v>59</v>
      </c>
      <c r="C68" s="43"/>
      <c r="D68" s="43"/>
      <c r="E68" s="44"/>
      <c r="F68" s="45"/>
      <c r="G68" s="46"/>
      <c r="H68" s="47"/>
      <c r="I68" s="45"/>
      <c r="J68" s="46"/>
      <c r="K68" s="47"/>
      <c r="L68" s="45"/>
      <c r="M68" s="44"/>
      <c r="N68" s="44"/>
      <c r="O68" s="38">
        <f>IF(NOT(ISNUMBER(X68)),"",IF(X68=2,"ROJO",IF(X68=1,"ÁMBAR","VERDE")))</f>
      </c>
      <c r="P68" s="39">
        <f>IFERROR(IF(NOT(COUNTA(C68:N68)&gt;0),"",IF(AB68&gt;1,"Clave repetida en el capítulo: distinguimos las ocurrencias.",IF(OR(OR(IF(LEN(TRIM(G68&amp;""))=0,FALSE,NOT(IF(ISNUMBER(G68),AND(G68&gt;=0,G68=ROUND(G68,6)),FALSE))),IF(LEN(TRIM(J68&amp;""))=0,FALSE,NOT(IF(ISNUMBER(J68),AND(J68&gt;=0,J68=ROUND(J68,6)),FALSE))),IF(LEN(TRIM(H68&amp;""))=0,FALSE,NOT(IF(ISNUMBER(H68),AND(H68=ROUND(H68,4)),FALSE))),IF(LEN(TRIM(K68&amp;""))=0,FALSE,NOT(IF(ISNUMBER(K68),AND(K68=ROUND(K68,4)),FALSE)))),OR(AND(L68="Comparable",LEN(TRIM(F68&amp;""))&gt;0,LEN(TRIM(I68&amp;""))&gt;0,UPPER(SUBSTITUTE(SUBSTITUTE(TRIM(F68&amp;""),"²","2"),"³","3"))&lt;&gt;UPPER(SUBSTITUTE(SUBSTITUTE(TRIM(I68&amp;""),"²","2"),"³","3"))),AND(L68="Alta",OR(LEN(TRIM(F68&amp;""))&gt;0,LEN(TRIM(H68&amp;""))&gt;0,IF(ISNUMBER(G68),G68&lt;&gt;0,FALSE))),AND(OR(L68="Baja",L68="A otra fase"),OR(LEN(TRIM(I68&amp;""))&gt;0,LEN(TRIM(K68&amp;""))&gt;0,IF(ISNUMBER(J68),J68&lt;&gt;0,FALSE)))),AND(LEN(TRIM(L68&amp;""))&gt;0,NOT(OR(L68="Comparable",L68="Alta",OR(L68="Baja",L68="A otra fase")))),AB68&gt;1),"Revisamos unidad, tipo y números. Alta: Q1=0, Ud1/P1 vacíos. Baja o fase: Q2=0, Ud2/P2 vacíos.",IF(W68=0,"Completamos cantidades, precios, unidades compatibles y referencias. Un vacío no es cero.",IF(OR(LEN(TRIM(M68&amp;""))=0,TRIM(M68)="Por confirmar",TRIM(M68)="Pendiente"),"La diferencia se conoce; falta documentar el motivo.",IF(X68&gt;0,"Revisamos FASES: destino, cantidad íntegra, previsión y referencias sin duplicar el ID.",IF(ABS(V68)&gt;0,"Datos completos. Incluimos el ajuste visible de redondeo al explicar la diferencia.","Datos completos para el alcance introducido."))))))),"Hay una entrada con error. Corregimos el dato antes de cerrar la comprobación.")</f>
      </c>
      <c r="Q68" s="41">
        <f>IF(W68=1,ROUND(G68*Y68,2),"")</f>
      </c>
      <c r="R68" s="41">
        <f>IF(W68=1,ROUND(J68*Z68,2),"")</f>
      </c>
      <c r="S68" s="41">
        <f>IF(W68=1,ROUND((J68-G68)*Y68,2),"")</f>
      </c>
      <c r="T68" s="41">
        <f>IF(W68=1,ROUND(J68*(Z68-Y68),2),"")</f>
      </c>
      <c r="U68" s="41">
        <f>IF(W68=1,ROUND(R68-Q68,2),"")</f>
      </c>
      <c r="V68" s="41">
        <f>IF(W68=1,ROUND(U68-S68-T68,2),"")</f>
      </c>
      <c r="W68" s="41" t="n">
        <f>IFERROR(IF(AND(LEN(TRIM(C68&amp;""))&gt;0,LEN(TRIM(D68&amp;""))&gt;0,LEN(TRIM(E68&amp;""))&gt;0,AND(LEN(TRIM(N68&amp;""))&gt;0,TRIM(N68)&lt;&gt;"Pendiente",TRIM(N68)&lt;&gt;"Por confirmar"),IF(ISNUMBER(G68),AND(G68&gt;=0,G68=ROUND(G68,6)),FALSE),IF(ISNUMBER(J68),AND(J68&gt;=0,J68=ROUND(J68,6)),FALSE),IF(L68="Comparable",AND(LEN(TRIM(F68&amp;""))&gt;0,LEN(TRIM(I68&amp;""))&gt;0,UPPER(SUBSTITUTE(SUBSTITUTE(TRIM(F68&amp;""),"²","2"),"³","3"))=UPPER(SUBSTITUTE(SUBSTITUTE(TRIM(I68&amp;""),"²","2"),"³","3"))),IF(L68="Alta",AND(LEN(TRIM(F68&amp;""))=0,LEN(TRIM(I68&amp;""))&gt;0),AND(LEN(TRIM(F68&amp;""))&gt;0,LEN(TRIM(I68&amp;""))=0))),IF(L68="Comparable",AND(IF(ISNUMBER(H68),AND(H68=ROUND(H68,4)),FALSE),IF(ISNUMBER(K68),AND(K68=ROUND(K68,4)),FALSE)),IF(L68="Alta",AND(IF(ISNUMBER(K68),AND(K68=ROUND(K68,4)),FALSE),LEN(TRIM(H68&amp;""))=0,G68=0),IF(OR(L68="Baja",L68="A otra fase"),AND(IF(ISNUMBER(H68),AND(H68=ROUND(H68,4)),FALSE),LEN(TRIM(K68&amp;""))=0,J68=0),FALSE))),NOT(OR(OR(IF(LEN(TRIM(G68&amp;""))=0,FALSE,NOT(IF(ISNUMBER(G68),AND(G68&gt;=0,G68=ROUND(G68,6)),FALSE))),IF(LEN(TRIM(J68&amp;""))=0,FALSE,NOT(IF(ISNUMBER(J68),AND(J68&gt;=0,J68=ROUND(J68,6)),FALSE))),IF(LEN(TRIM(H68&amp;""))=0,FALSE,NOT(IF(ISNUMBER(H68),AND(H68=ROUND(H68,4)),FALSE))),IF(LEN(TRIM(K68&amp;""))=0,FALSE,NOT(IF(ISNUMBER(K68),AND(K68=ROUND(K68,4)),FALSE)))),OR(AND(L68="Comparable",LEN(TRIM(F68&amp;""))&gt;0,LEN(TRIM(I68&amp;""))&gt;0,UPPER(SUBSTITUTE(SUBSTITUTE(TRIM(F68&amp;""),"²","2"),"³","3"))&lt;&gt;UPPER(SUBSTITUTE(SUBSTITUTE(TRIM(I68&amp;""),"²","2"),"³","3"))),AND(L68="Alta",OR(LEN(TRIM(F68&amp;""))&gt;0,LEN(TRIM(H68&amp;""))&gt;0,IF(ISNUMBER(G68),G68&lt;&gt;0,FALSE))),AND(OR(L68="Baja",L68="A otra fase"),OR(LEN(TRIM(I68&amp;""))&gt;0,LEN(TRIM(K68&amp;""))&gt;0,IF(ISNUMBER(J68),J68&lt;&gt;0,FALSE)))),AND(LEN(TRIM(L68&amp;""))&gt;0,NOT(OR(L68="Comparable",L68="Alta",OR(L68="Baja",L68="A otra fase")))),AB68&gt;1))),1,0),0)</f>
        <v>0</v>
      </c>
      <c r="X68" s="41">
        <f>IF(OR(ISERROR(C68),ISERROR(D68),ISERROR(E68),ISERROR(F68),ISERROR(G68),ISERROR(H68),ISERROR(I68),ISERROR(J68),ISERROR(K68),ISERROR(L68),ISERROR(M68),ISERROR(N68)),2,IFERROR(IF(NOT(COUNTA(C68:N68)&gt;0),"",IF(OR(OR(IF(LEN(TRIM(G68&amp;""))=0,FALSE,NOT(IF(ISNUMBER(G68),AND(G68&gt;=0,G68=ROUND(G68,6)),FALSE))),IF(LEN(TRIM(J68&amp;""))=0,FALSE,NOT(IF(ISNUMBER(J68),AND(J68&gt;=0,J68=ROUND(J68,6)),FALSE))),IF(LEN(TRIM(H68&amp;""))=0,FALSE,NOT(IF(ISNUMBER(H68),AND(H68=ROUND(H68,4)),FALSE))),IF(LEN(TRIM(K68&amp;""))=0,FALSE,NOT(IF(ISNUMBER(K68),AND(K68=ROUND(K68,4)),FALSE)))),OR(AND(L68="Comparable",LEN(TRIM(F68&amp;""))&gt;0,LEN(TRIM(I68&amp;""))&gt;0,UPPER(SUBSTITUTE(SUBSTITUTE(TRIM(F68&amp;""),"²","2"),"³","3"))&lt;&gt;UPPER(SUBSTITUTE(SUBSTITUTE(TRIM(I68&amp;""),"²","2"),"³","3"))),AND(L68="Alta",OR(LEN(TRIM(F68&amp;""))&gt;0,LEN(TRIM(H68&amp;""))&gt;0,IF(ISNUMBER(G68),G68&lt;&gt;0,FALSE))),AND(OR(L68="Baja",L68="A otra fase"),OR(LEN(TRIM(I68&amp;""))&gt;0,LEN(TRIM(K68&amp;""))&gt;0,IF(ISNUMBER(J68),J68&lt;&gt;0,FALSE)))),AND(LEN(TRIM(L68&amp;""))&gt;0,NOT(OR(L68="Comparable",L68="Alta",OR(L68="Baja",L68="A otra fase")))),AB68&gt;1),2,IF(AND(W68=1,LEN(TRIM(M68&amp;""))&gt;0,TRIM(M68)&lt;&gt;"Por confirmar",TRIM(M68)&lt;&gt;"Pendiente",IF(L68="A otra fase",AND(COUNTIF('FASES'!$C$10:$C$39,B68)=1,SUMIF('FASES'!$C$10:$C$39,B68,'FASES'!$N$10:$N$39)=0),COUNTIF('FASES'!$C$10:$C$39,B68)=0)),0,1))),2))</f>
      </c>
      <c r="Y68" s="41">
        <f>IF(L68="Alta",IF(ISNUMBER(K68),K68,""),IF(ISNUMBER(H68),H68,""))</f>
      </c>
      <c r="Z68" s="41">
        <f>IF(OR(L68="Baja",L68="A otra fase"),IF(ISNUMBER(H68),H68,""),IF(ISNUMBER(K68),K68,""))</f>
      </c>
      <c r="AA68" s="41">
        <f>IFERROR(IF(AND(LEN(TRIM(C68&amp;""))&gt;0,LEN(TRIM(D68&amp;""))&gt;0),"ID:"&amp;SUBSTITUTE(SUBSTITUTE(SUBSTITUTE(SUBSTITUTE(UPPER(LEN(TRIM("C: "&amp;C68))&amp;":"&amp;TRIM("C: "&amp;C68)&amp;"|"&amp;LEN(TRIM("K: "&amp;D68))&amp;":"&amp;TRIM("K: "&amp;D68)),"!","!E"),"*","!A"),"?","!B"),"~","!C"),""),"")</f>
      </c>
      <c r="AB68" s="41" t="n">
        <f>IF(LEN(TRIM(AA68&amp;""))=0,0,COUNTIF($AA$10:$AA$109,AA68))</f>
        <v>0</v>
      </c>
    </row>
    <row r="69" ht="78" customHeight="1">
      <c r="B69" s="38" t="n">
        <v>60</v>
      </c>
      <c r="C69" s="43"/>
      <c r="D69" s="43"/>
      <c r="E69" s="44"/>
      <c r="F69" s="45"/>
      <c r="G69" s="46"/>
      <c r="H69" s="47"/>
      <c r="I69" s="45"/>
      <c r="J69" s="46"/>
      <c r="K69" s="47"/>
      <c r="L69" s="45"/>
      <c r="M69" s="44"/>
      <c r="N69" s="44"/>
      <c r="O69" s="38">
        <f>IF(NOT(ISNUMBER(X69)),"",IF(X69=2,"ROJO",IF(X69=1,"ÁMBAR","VERDE")))</f>
      </c>
      <c r="P69" s="39">
        <f>IFERROR(IF(NOT(COUNTA(C69:N69)&gt;0),"",IF(AB69&gt;1,"Clave repetida en el capítulo: distinguimos las ocurrencias.",IF(OR(OR(IF(LEN(TRIM(G69&amp;""))=0,FALSE,NOT(IF(ISNUMBER(G69),AND(G69&gt;=0,G69=ROUND(G69,6)),FALSE))),IF(LEN(TRIM(J69&amp;""))=0,FALSE,NOT(IF(ISNUMBER(J69),AND(J69&gt;=0,J69=ROUND(J69,6)),FALSE))),IF(LEN(TRIM(H69&amp;""))=0,FALSE,NOT(IF(ISNUMBER(H69),AND(H69=ROUND(H69,4)),FALSE))),IF(LEN(TRIM(K69&amp;""))=0,FALSE,NOT(IF(ISNUMBER(K69),AND(K69=ROUND(K69,4)),FALSE)))),OR(AND(L69="Comparable",LEN(TRIM(F69&amp;""))&gt;0,LEN(TRIM(I69&amp;""))&gt;0,UPPER(SUBSTITUTE(SUBSTITUTE(TRIM(F69&amp;""),"²","2"),"³","3"))&lt;&gt;UPPER(SUBSTITUTE(SUBSTITUTE(TRIM(I69&amp;""),"²","2"),"³","3"))),AND(L69="Alta",OR(LEN(TRIM(F69&amp;""))&gt;0,LEN(TRIM(H69&amp;""))&gt;0,IF(ISNUMBER(G69),G69&lt;&gt;0,FALSE))),AND(OR(L69="Baja",L69="A otra fase"),OR(LEN(TRIM(I69&amp;""))&gt;0,LEN(TRIM(K69&amp;""))&gt;0,IF(ISNUMBER(J69),J69&lt;&gt;0,FALSE)))),AND(LEN(TRIM(L69&amp;""))&gt;0,NOT(OR(L69="Comparable",L69="Alta",OR(L69="Baja",L69="A otra fase")))),AB69&gt;1),"Revisamos unidad, tipo y números. Alta: Q1=0, Ud1/P1 vacíos. Baja o fase: Q2=0, Ud2/P2 vacíos.",IF(W69=0,"Completamos cantidades, precios, unidades compatibles y referencias. Un vacío no es cero.",IF(OR(LEN(TRIM(M69&amp;""))=0,TRIM(M69)="Por confirmar",TRIM(M69)="Pendiente"),"La diferencia se conoce; falta documentar el motivo.",IF(X69&gt;0,"Revisamos FASES: destino, cantidad íntegra, previsión y referencias sin duplicar el ID.",IF(ABS(V69)&gt;0,"Datos completos. Incluimos el ajuste visible de redondeo al explicar la diferencia.","Datos completos para el alcance introducido."))))))),"Hay una entrada con error. Corregimos el dato antes de cerrar la comprobación.")</f>
      </c>
      <c r="Q69" s="41">
        <f>IF(W69=1,ROUND(G69*Y69,2),"")</f>
      </c>
      <c r="R69" s="41">
        <f>IF(W69=1,ROUND(J69*Z69,2),"")</f>
      </c>
      <c r="S69" s="41">
        <f>IF(W69=1,ROUND((J69-G69)*Y69,2),"")</f>
      </c>
      <c r="T69" s="41">
        <f>IF(W69=1,ROUND(J69*(Z69-Y69),2),"")</f>
      </c>
      <c r="U69" s="41">
        <f>IF(W69=1,ROUND(R69-Q69,2),"")</f>
      </c>
      <c r="V69" s="41">
        <f>IF(W69=1,ROUND(U69-S69-T69,2),"")</f>
      </c>
      <c r="W69" s="41" t="n">
        <f>IFERROR(IF(AND(LEN(TRIM(C69&amp;""))&gt;0,LEN(TRIM(D69&amp;""))&gt;0,LEN(TRIM(E69&amp;""))&gt;0,AND(LEN(TRIM(N69&amp;""))&gt;0,TRIM(N69)&lt;&gt;"Pendiente",TRIM(N69)&lt;&gt;"Por confirmar"),IF(ISNUMBER(G69),AND(G69&gt;=0,G69=ROUND(G69,6)),FALSE),IF(ISNUMBER(J69),AND(J69&gt;=0,J69=ROUND(J69,6)),FALSE),IF(L69="Comparable",AND(LEN(TRIM(F69&amp;""))&gt;0,LEN(TRIM(I69&amp;""))&gt;0,UPPER(SUBSTITUTE(SUBSTITUTE(TRIM(F69&amp;""),"²","2"),"³","3"))=UPPER(SUBSTITUTE(SUBSTITUTE(TRIM(I69&amp;""),"²","2"),"³","3"))),IF(L69="Alta",AND(LEN(TRIM(F69&amp;""))=0,LEN(TRIM(I69&amp;""))&gt;0),AND(LEN(TRIM(F69&amp;""))&gt;0,LEN(TRIM(I69&amp;""))=0))),IF(L69="Comparable",AND(IF(ISNUMBER(H69),AND(H69=ROUND(H69,4)),FALSE),IF(ISNUMBER(K69),AND(K69=ROUND(K69,4)),FALSE)),IF(L69="Alta",AND(IF(ISNUMBER(K69),AND(K69=ROUND(K69,4)),FALSE),LEN(TRIM(H69&amp;""))=0,G69=0),IF(OR(L69="Baja",L69="A otra fase"),AND(IF(ISNUMBER(H69),AND(H69=ROUND(H69,4)),FALSE),LEN(TRIM(K69&amp;""))=0,J69=0),FALSE))),NOT(OR(OR(IF(LEN(TRIM(G69&amp;""))=0,FALSE,NOT(IF(ISNUMBER(G69),AND(G69&gt;=0,G69=ROUND(G69,6)),FALSE))),IF(LEN(TRIM(J69&amp;""))=0,FALSE,NOT(IF(ISNUMBER(J69),AND(J69&gt;=0,J69=ROUND(J69,6)),FALSE))),IF(LEN(TRIM(H69&amp;""))=0,FALSE,NOT(IF(ISNUMBER(H69),AND(H69=ROUND(H69,4)),FALSE))),IF(LEN(TRIM(K69&amp;""))=0,FALSE,NOT(IF(ISNUMBER(K69),AND(K69=ROUND(K69,4)),FALSE)))),OR(AND(L69="Comparable",LEN(TRIM(F69&amp;""))&gt;0,LEN(TRIM(I69&amp;""))&gt;0,UPPER(SUBSTITUTE(SUBSTITUTE(TRIM(F69&amp;""),"²","2"),"³","3"))&lt;&gt;UPPER(SUBSTITUTE(SUBSTITUTE(TRIM(I69&amp;""),"²","2"),"³","3"))),AND(L69="Alta",OR(LEN(TRIM(F69&amp;""))&gt;0,LEN(TRIM(H69&amp;""))&gt;0,IF(ISNUMBER(G69),G69&lt;&gt;0,FALSE))),AND(OR(L69="Baja",L69="A otra fase"),OR(LEN(TRIM(I69&amp;""))&gt;0,LEN(TRIM(K69&amp;""))&gt;0,IF(ISNUMBER(J69),J69&lt;&gt;0,FALSE)))),AND(LEN(TRIM(L69&amp;""))&gt;0,NOT(OR(L69="Comparable",L69="Alta",OR(L69="Baja",L69="A otra fase")))),AB69&gt;1))),1,0),0)</f>
        <v>0</v>
      </c>
      <c r="X69" s="41">
        <f>IF(OR(ISERROR(C69),ISERROR(D69),ISERROR(E69),ISERROR(F69),ISERROR(G69),ISERROR(H69),ISERROR(I69),ISERROR(J69),ISERROR(K69),ISERROR(L69),ISERROR(M69),ISERROR(N69)),2,IFERROR(IF(NOT(COUNTA(C69:N69)&gt;0),"",IF(OR(OR(IF(LEN(TRIM(G69&amp;""))=0,FALSE,NOT(IF(ISNUMBER(G69),AND(G69&gt;=0,G69=ROUND(G69,6)),FALSE))),IF(LEN(TRIM(J69&amp;""))=0,FALSE,NOT(IF(ISNUMBER(J69),AND(J69&gt;=0,J69=ROUND(J69,6)),FALSE))),IF(LEN(TRIM(H69&amp;""))=0,FALSE,NOT(IF(ISNUMBER(H69),AND(H69=ROUND(H69,4)),FALSE))),IF(LEN(TRIM(K69&amp;""))=0,FALSE,NOT(IF(ISNUMBER(K69),AND(K69=ROUND(K69,4)),FALSE)))),OR(AND(L69="Comparable",LEN(TRIM(F69&amp;""))&gt;0,LEN(TRIM(I69&amp;""))&gt;0,UPPER(SUBSTITUTE(SUBSTITUTE(TRIM(F69&amp;""),"²","2"),"³","3"))&lt;&gt;UPPER(SUBSTITUTE(SUBSTITUTE(TRIM(I69&amp;""),"²","2"),"³","3"))),AND(L69="Alta",OR(LEN(TRIM(F69&amp;""))&gt;0,LEN(TRIM(H69&amp;""))&gt;0,IF(ISNUMBER(G69),G69&lt;&gt;0,FALSE))),AND(OR(L69="Baja",L69="A otra fase"),OR(LEN(TRIM(I69&amp;""))&gt;0,LEN(TRIM(K69&amp;""))&gt;0,IF(ISNUMBER(J69),J69&lt;&gt;0,FALSE)))),AND(LEN(TRIM(L69&amp;""))&gt;0,NOT(OR(L69="Comparable",L69="Alta",OR(L69="Baja",L69="A otra fase")))),AB69&gt;1),2,IF(AND(W69=1,LEN(TRIM(M69&amp;""))&gt;0,TRIM(M69)&lt;&gt;"Por confirmar",TRIM(M69)&lt;&gt;"Pendiente",IF(L69="A otra fase",AND(COUNTIF('FASES'!$C$10:$C$39,B69)=1,SUMIF('FASES'!$C$10:$C$39,B69,'FASES'!$N$10:$N$39)=0),COUNTIF('FASES'!$C$10:$C$39,B69)=0)),0,1))),2))</f>
      </c>
      <c r="Y69" s="41">
        <f>IF(L69="Alta",IF(ISNUMBER(K69),K69,""),IF(ISNUMBER(H69),H69,""))</f>
      </c>
      <c r="Z69" s="41">
        <f>IF(OR(L69="Baja",L69="A otra fase"),IF(ISNUMBER(H69),H69,""),IF(ISNUMBER(K69),K69,""))</f>
      </c>
      <c r="AA69" s="41">
        <f>IFERROR(IF(AND(LEN(TRIM(C69&amp;""))&gt;0,LEN(TRIM(D69&amp;""))&gt;0),"ID:"&amp;SUBSTITUTE(SUBSTITUTE(SUBSTITUTE(SUBSTITUTE(UPPER(LEN(TRIM("C: "&amp;C69))&amp;":"&amp;TRIM("C: "&amp;C69)&amp;"|"&amp;LEN(TRIM("K: "&amp;D69))&amp;":"&amp;TRIM("K: "&amp;D69)),"!","!E"),"*","!A"),"?","!B"),"~","!C"),""),"")</f>
      </c>
      <c r="AB69" s="41" t="n">
        <f>IF(LEN(TRIM(AA69&amp;""))=0,0,COUNTIF($AA$10:$AA$109,AA69))</f>
        <v>0</v>
      </c>
    </row>
    <row r="70" ht="78" customHeight="1">
      <c r="B70" s="38" t="n">
        <v>61</v>
      </c>
      <c r="C70" s="43"/>
      <c r="D70" s="43"/>
      <c r="E70" s="44"/>
      <c r="F70" s="45"/>
      <c r="G70" s="46"/>
      <c r="H70" s="47"/>
      <c r="I70" s="45"/>
      <c r="J70" s="46"/>
      <c r="K70" s="47"/>
      <c r="L70" s="45"/>
      <c r="M70" s="44"/>
      <c r="N70" s="44"/>
      <c r="O70" s="38">
        <f>IF(NOT(ISNUMBER(X70)),"",IF(X70=2,"ROJO",IF(X70=1,"ÁMBAR","VERDE")))</f>
      </c>
      <c r="P70" s="39">
        <f>IFERROR(IF(NOT(COUNTA(C70:N70)&gt;0),"",IF(AB70&gt;1,"Clave repetida en el capítulo: distinguimos las ocurrencias.",IF(OR(OR(IF(LEN(TRIM(G70&amp;""))=0,FALSE,NOT(IF(ISNUMBER(G70),AND(G70&gt;=0,G70=ROUND(G70,6)),FALSE))),IF(LEN(TRIM(J70&amp;""))=0,FALSE,NOT(IF(ISNUMBER(J70),AND(J70&gt;=0,J70=ROUND(J70,6)),FALSE))),IF(LEN(TRIM(H70&amp;""))=0,FALSE,NOT(IF(ISNUMBER(H70),AND(H70=ROUND(H70,4)),FALSE))),IF(LEN(TRIM(K70&amp;""))=0,FALSE,NOT(IF(ISNUMBER(K70),AND(K70=ROUND(K70,4)),FALSE)))),OR(AND(L70="Comparable",LEN(TRIM(F70&amp;""))&gt;0,LEN(TRIM(I70&amp;""))&gt;0,UPPER(SUBSTITUTE(SUBSTITUTE(TRIM(F70&amp;""),"²","2"),"³","3"))&lt;&gt;UPPER(SUBSTITUTE(SUBSTITUTE(TRIM(I70&amp;""),"²","2"),"³","3"))),AND(L70="Alta",OR(LEN(TRIM(F70&amp;""))&gt;0,LEN(TRIM(H70&amp;""))&gt;0,IF(ISNUMBER(G70),G70&lt;&gt;0,FALSE))),AND(OR(L70="Baja",L70="A otra fase"),OR(LEN(TRIM(I70&amp;""))&gt;0,LEN(TRIM(K70&amp;""))&gt;0,IF(ISNUMBER(J70),J70&lt;&gt;0,FALSE)))),AND(LEN(TRIM(L70&amp;""))&gt;0,NOT(OR(L70="Comparable",L70="Alta",OR(L70="Baja",L70="A otra fase")))),AB70&gt;1),"Revisamos unidad, tipo y números. Alta: Q1=0, Ud1/P1 vacíos. Baja o fase: Q2=0, Ud2/P2 vacíos.",IF(W70=0,"Completamos cantidades, precios, unidades compatibles y referencias. Un vacío no es cero.",IF(OR(LEN(TRIM(M70&amp;""))=0,TRIM(M70)="Por confirmar",TRIM(M70)="Pendiente"),"La diferencia se conoce; falta documentar el motivo.",IF(X70&gt;0,"Revisamos FASES: destino, cantidad íntegra, previsión y referencias sin duplicar el ID.",IF(ABS(V70)&gt;0,"Datos completos. Incluimos el ajuste visible de redondeo al explicar la diferencia.","Datos completos para el alcance introducido."))))))),"Hay una entrada con error. Corregimos el dato antes de cerrar la comprobación.")</f>
      </c>
      <c r="Q70" s="41">
        <f>IF(W70=1,ROUND(G70*Y70,2),"")</f>
      </c>
      <c r="R70" s="41">
        <f>IF(W70=1,ROUND(J70*Z70,2),"")</f>
      </c>
      <c r="S70" s="41">
        <f>IF(W70=1,ROUND((J70-G70)*Y70,2),"")</f>
      </c>
      <c r="T70" s="41">
        <f>IF(W70=1,ROUND(J70*(Z70-Y70),2),"")</f>
      </c>
      <c r="U70" s="41">
        <f>IF(W70=1,ROUND(R70-Q70,2),"")</f>
      </c>
      <c r="V70" s="41">
        <f>IF(W70=1,ROUND(U70-S70-T70,2),"")</f>
      </c>
      <c r="W70" s="41" t="n">
        <f>IFERROR(IF(AND(LEN(TRIM(C70&amp;""))&gt;0,LEN(TRIM(D70&amp;""))&gt;0,LEN(TRIM(E70&amp;""))&gt;0,AND(LEN(TRIM(N70&amp;""))&gt;0,TRIM(N70)&lt;&gt;"Pendiente",TRIM(N70)&lt;&gt;"Por confirmar"),IF(ISNUMBER(G70),AND(G70&gt;=0,G70=ROUND(G70,6)),FALSE),IF(ISNUMBER(J70),AND(J70&gt;=0,J70=ROUND(J70,6)),FALSE),IF(L70="Comparable",AND(LEN(TRIM(F70&amp;""))&gt;0,LEN(TRIM(I70&amp;""))&gt;0,UPPER(SUBSTITUTE(SUBSTITUTE(TRIM(F70&amp;""),"²","2"),"³","3"))=UPPER(SUBSTITUTE(SUBSTITUTE(TRIM(I70&amp;""),"²","2"),"³","3"))),IF(L70="Alta",AND(LEN(TRIM(F70&amp;""))=0,LEN(TRIM(I70&amp;""))&gt;0),AND(LEN(TRIM(F70&amp;""))&gt;0,LEN(TRIM(I70&amp;""))=0))),IF(L70="Comparable",AND(IF(ISNUMBER(H70),AND(H70=ROUND(H70,4)),FALSE),IF(ISNUMBER(K70),AND(K70=ROUND(K70,4)),FALSE)),IF(L70="Alta",AND(IF(ISNUMBER(K70),AND(K70=ROUND(K70,4)),FALSE),LEN(TRIM(H70&amp;""))=0,G70=0),IF(OR(L70="Baja",L70="A otra fase"),AND(IF(ISNUMBER(H70),AND(H70=ROUND(H70,4)),FALSE),LEN(TRIM(K70&amp;""))=0,J70=0),FALSE))),NOT(OR(OR(IF(LEN(TRIM(G70&amp;""))=0,FALSE,NOT(IF(ISNUMBER(G70),AND(G70&gt;=0,G70=ROUND(G70,6)),FALSE))),IF(LEN(TRIM(J70&amp;""))=0,FALSE,NOT(IF(ISNUMBER(J70),AND(J70&gt;=0,J70=ROUND(J70,6)),FALSE))),IF(LEN(TRIM(H70&amp;""))=0,FALSE,NOT(IF(ISNUMBER(H70),AND(H70=ROUND(H70,4)),FALSE))),IF(LEN(TRIM(K70&amp;""))=0,FALSE,NOT(IF(ISNUMBER(K70),AND(K70=ROUND(K70,4)),FALSE)))),OR(AND(L70="Comparable",LEN(TRIM(F70&amp;""))&gt;0,LEN(TRIM(I70&amp;""))&gt;0,UPPER(SUBSTITUTE(SUBSTITUTE(TRIM(F70&amp;""),"²","2"),"³","3"))&lt;&gt;UPPER(SUBSTITUTE(SUBSTITUTE(TRIM(I70&amp;""),"²","2"),"³","3"))),AND(L70="Alta",OR(LEN(TRIM(F70&amp;""))&gt;0,LEN(TRIM(H70&amp;""))&gt;0,IF(ISNUMBER(G70),G70&lt;&gt;0,FALSE))),AND(OR(L70="Baja",L70="A otra fase"),OR(LEN(TRIM(I70&amp;""))&gt;0,LEN(TRIM(K70&amp;""))&gt;0,IF(ISNUMBER(J70),J70&lt;&gt;0,FALSE)))),AND(LEN(TRIM(L70&amp;""))&gt;0,NOT(OR(L70="Comparable",L70="Alta",OR(L70="Baja",L70="A otra fase")))),AB70&gt;1))),1,0),0)</f>
        <v>0</v>
      </c>
      <c r="X70" s="41">
        <f>IF(OR(ISERROR(C70),ISERROR(D70),ISERROR(E70),ISERROR(F70),ISERROR(G70),ISERROR(H70),ISERROR(I70),ISERROR(J70),ISERROR(K70),ISERROR(L70),ISERROR(M70),ISERROR(N70)),2,IFERROR(IF(NOT(COUNTA(C70:N70)&gt;0),"",IF(OR(OR(IF(LEN(TRIM(G70&amp;""))=0,FALSE,NOT(IF(ISNUMBER(G70),AND(G70&gt;=0,G70=ROUND(G70,6)),FALSE))),IF(LEN(TRIM(J70&amp;""))=0,FALSE,NOT(IF(ISNUMBER(J70),AND(J70&gt;=0,J70=ROUND(J70,6)),FALSE))),IF(LEN(TRIM(H70&amp;""))=0,FALSE,NOT(IF(ISNUMBER(H70),AND(H70=ROUND(H70,4)),FALSE))),IF(LEN(TRIM(K70&amp;""))=0,FALSE,NOT(IF(ISNUMBER(K70),AND(K70=ROUND(K70,4)),FALSE)))),OR(AND(L70="Comparable",LEN(TRIM(F70&amp;""))&gt;0,LEN(TRIM(I70&amp;""))&gt;0,UPPER(SUBSTITUTE(SUBSTITUTE(TRIM(F70&amp;""),"²","2"),"³","3"))&lt;&gt;UPPER(SUBSTITUTE(SUBSTITUTE(TRIM(I70&amp;""),"²","2"),"³","3"))),AND(L70="Alta",OR(LEN(TRIM(F70&amp;""))&gt;0,LEN(TRIM(H70&amp;""))&gt;0,IF(ISNUMBER(G70),G70&lt;&gt;0,FALSE))),AND(OR(L70="Baja",L70="A otra fase"),OR(LEN(TRIM(I70&amp;""))&gt;0,LEN(TRIM(K70&amp;""))&gt;0,IF(ISNUMBER(J70),J70&lt;&gt;0,FALSE)))),AND(LEN(TRIM(L70&amp;""))&gt;0,NOT(OR(L70="Comparable",L70="Alta",OR(L70="Baja",L70="A otra fase")))),AB70&gt;1),2,IF(AND(W70=1,LEN(TRIM(M70&amp;""))&gt;0,TRIM(M70)&lt;&gt;"Por confirmar",TRIM(M70)&lt;&gt;"Pendiente",IF(L70="A otra fase",AND(COUNTIF('FASES'!$C$10:$C$39,B70)=1,SUMIF('FASES'!$C$10:$C$39,B70,'FASES'!$N$10:$N$39)=0),COUNTIF('FASES'!$C$10:$C$39,B70)=0)),0,1))),2))</f>
      </c>
      <c r="Y70" s="41">
        <f>IF(L70="Alta",IF(ISNUMBER(K70),K70,""),IF(ISNUMBER(H70),H70,""))</f>
      </c>
      <c r="Z70" s="41">
        <f>IF(OR(L70="Baja",L70="A otra fase"),IF(ISNUMBER(H70),H70,""),IF(ISNUMBER(K70),K70,""))</f>
      </c>
      <c r="AA70" s="41">
        <f>IFERROR(IF(AND(LEN(TRIM(C70&amp;""))&gt;0,LEN(TRIM(D70&amp;""))&gt;0),"ID:"&amp;SUBSTITUTE(SUBSTITUTE(SUBSTITUTE(SUBSTITUTE(UPPER(LEN(TRIM("C: "&amp;C70))&amp;":"&amp;TRIM("C: "&amp;C70)&amp;"|"&amp;LEN(TRIM("K: "&amp;D70))&amp;":"&amp;TRIM("K: "&amp;D70)),"!","!E"),"*","!A"),"?","!B"),"~","!C"),""),"")</f>
      </c>
      <c r="AB70" s="41" t="n">
        <f>IF(LEN(TRIM(AA70&amp;""))=0,0,COUNTIF($AA$10:$AA$109,AA70))</f>
        <v>0</v>
      </c>
    </row>
    <row r="71" ht="78" customHeight="1">
      <c r="B71" s="38" t="n">
        <v>62</v>
      </c>
      <c r="C71" s="43"/>
      <c r="D71" s="43"/>
      <c r="E71" s="44"/>
      <c r="F71" s="45"/>
      <c r="G71" s="46"/>
      <c r="H71" s="47"/>
      <c r="I71" s="45"/>
      <c r="J71" s="46"/>
      <c r="K71" s="47"/>
      <c r="L71" s="45"/>
      <c r="M71" s="44"/>
      <c r="N71" s="44"/>
      <c r="O71" s="38">
        <f>IF(NOT(ISNUMBER(X71)),"",IF(X71=2,"ROJO",IF(X71=1,"ÁMBAR","VERDE")))</f>
      </c>
      <c r="P71" s="39">
        <f>IFERROR(IF(NOT(COUNTA(C71:N71)&gt;0),"",IF(AB71&gt;1,"Clave repetida en el capítulo: distinguimos las ocurrencias.",IF(OR(OR(IF(LEN(TRIM(G71&amp;""))=0,FALSE,NOT(IF(ISNUMBER(G71),AND(G71&gt;=0,G71=ROUND(G71,6)),FALSE))),IF(LEN(TRIM(J71&amp;""))=0,FALSE,NOT(IF(ISNUMBER(J71),AND(J71&gt;=0,J71=ROUND(J71,6)),FALSE))),IF(LEN(TRIM(H71&amp;""))=0,FALSE,NOT(IF(ISNUMBER(H71),AND(H71=ROUND(H71,4)),FALSE))),IF(LEN(TRIM(K71&amp;""))=0,FALSE,NOT(IF(ISNUMBER(K71),AND(K71=ROUND(K71,4)),FALSE)))),OR(AND(L71="Comparable",LEN(TRIM(F71&amp;""))&gt;0,LEN(TRIM(I71&amp;""))&gt;0,UPPER(SUBSTITUTE(SUBSTITUTE(TRIM(F71&amp;""),"²","2"),"³","3"))&lt;&gt;UPPER(SUBSTITUTE(SUBSTITUTE(TRIM(I71&amp;""),"²","2"),"³","3"))),AND(L71="Alta",OR(LEN(TRIM(F71&amp;""))&gt;0,LEN(TRIM(H71&amp;""))&gt;0,IF(ISNUMBER(G71),G71&lt;&gt;0,FALSE))),AND(OR(L71="Baja",L71="A otra fase"),OR(LEN(TRIM(I71&amp;""))&gt;0,LEN(TRIM(K71&amp;""))&gt;0,IF(ISNUMBER(J71),J71&lt;&gt;0,FALSE)))),AND(LEN(TRIM(L71&amp;""))&gt;0,NOT(OR(L71="Comparable",L71="Alta",OR(L71="Baja",L71="A otra fase")))),AB71&gt;1),"Revisamos unidad, tipo y números. Alta: Q1=0, Ud1/P1 vacíos. Baja o fase: Q2=0, Ud2/P2 vacíos.",IF(W71=0,"Completamos cantidades, precios, unidades compatibles y referencias. Un vacío no es cero.",IF(OR(LEN(TRIM(M71&amp;""))=0,TRIM(M71)="Por confirmar",TRIM(M71)="Pendiente"),"La diferencia se conoce; falta documentar el motivo.",IF(X71&gt;0,"Revisamos FASES: destino, cantidad íntegra, previsión y referencias sin duplicar el ID.",IF(ABS(V71)&gt;0,"Datos completos. Incluimos el ajuste visible de redondeo al explicar la diferencia.","Datos completos para el alcance introducido."))))))),"Hay una entrada con error. Corregimos el dato antes de cerrar la comprobación.")</f>
      </c>
      <c r="Q71" s="41">
        <f>IF(W71=1,ROUND(G71*Y71,2),"")</f>
      </c>
      <c r="R71" s="41">
        <f>IF(W71=1,ROUND(J71*Z71,2),"")</f>
      </c>
      <c r="S71" s="41">
        <f>IF(W71=1,ROUND((J71-G71)*Y71,2),"")</f>
      </c>
      <c r="T71" s="41">
        <f>IF(W71=1,ROUND(J71*(Z71-Y71),2),"")</f>
      </c>
      <c r="U71" s="41">
        <f>IF(W71=1,ROUND(R71-Q71,2),"")</f>
      </c>
      <c r="V71" s="41">
        <f>IF(W71=1,ROUND(U71-S71-T71,2),"")</f>
      </c>
      <c r="W71" s="41" t="n">
        <f>IFERROR(IF(AND(LEN(TRIM(C71&amp;""))&gt;0,LEN(TRIM(D71&amp;""))&gt;0,LEN(TRIM(E71&amp;""))&gt;0,AND(LEN(TRIM(N71&amp;""))&gt;0,TRIM(N71)&lt;&gt;"Pendiente",TRIM(N71)&lt;&gt;"Por confirmar"),IF(ISNUMBER(G71),AND(G71&gt;=0,G71=ROUND(G71,6)),FALSE),IF(ISNUMBER(J71),AND(J71&gt;=0,J71=ROUND(J71,6)),FALSE),IF(L71="Comparable",AND(LEN(TRIM(F71&amp;""))&gt;0,LEN(TRIM(I71&amp;""))&gt;0,UPPER(SUBSTITUTE(SUBSTITUTE(TRIM(F71&amp;""),"²","2"),"³","3"))=UPPER(SUBSTITUTE(SUBSTITUTE(TRIM(I71&amp;""),"²","2"),"³","3"))),IF(L71="Alta",AND(LEN(TRIM(F71&amp;""))=0,LEN(TRIM(I71&amp;""))&gt;0),AND(LEN(TRIM(F71&amp;""))&gt;0,LEN(TRIM(I71&amp;""))=0))),IF(L71="Comparable",AND(IF(ISNUMBER(H71),AND(H71=ROUND(H71,4)),FALSE),IF(ISNUMBER(K71),AND(K71=ROUND(K71,4)),FALSE)),IF(L71="Alta",AND(IF(ISNUMBER(K71),AND(K71=ROUND(K71,4)),FALSE),LEN(TRIM(H71&amp;""))=0,G71=0),IF(OR(L71="Baja",L71="A otra fase"),AND(IF(ISNUMBER(H71),AND(H71=ROUND(H71,4)),FALSE),LEN(TRIM(K71&amp;""))=0,J71=0),FALSE))),NOT(OR(OR(IF(LEN(TRIM(G71&amp;""))=0,FALSE,NOT(IF(ISNUMBER(G71),AND(G71&gt;=0,G71=ROUND(G71,6)),FALSE))),IF(LEN(TRIM(J71&amp;""))=0,FALSE,NOT(IF(ISNUMBER(J71),AND(J71&gt;=0,J71=ROUND(J71,6)),FALSE))),IF(LEN(TRIM(H71&amp;""))=0,FALSE,NOT(IF(ISNUMBER(H71),AND(H71=ROUND(H71,4)),FALSE))),IF(LEN(TRIM(K71&amp;""))=0,FALSE,NOT(IF(ISNUMBER(K71),AND(K71=ROUND(K71,4)),FALSE)))),OR(AND(L71="Comparable",LEN(TRIM(F71&amp;""))&gt;0,LEN(TRIM(I71&amp;""))&gt;0,UPPER(SUBSTITUTE(SUBSTITUTE(TRIM(F71&amp;""),"²","2"),"³","3"))&lt;&gt;UPPER(SUBSTITUTE(SUBSTITUTE(TRIM(I71&amp;""),"²","2"),"³","3"))),AND(L71="Alta",OR(LEN(TRIM(F71&amp;""))&gt;0,LEN(TRIM(H71&amp;""))&gt;0,IF(ISNUMBER(G71),G71&lt;&gt;0,FALSE))),AND(OR(L71="Baja",L71="A otra fase"),OR(LEN(TRIM(I71&amp;""))&gt;0,LEN(TRIM(K71&amp;""))&gt;0,IF(ISNUMBER(J71),J71&lt;&gt;0,FALSE)))),AND(LEN(TRIM(L71&amp;""))&gt;0,NOT(OR(L71="Comparable",L71="Alta",OR(L71="Baja",L71="A otra fase")))),AB71&gt;1))),1,0),0)</f>
        <v>0</v>
      </c>
      <c r="X71" s="41">
        <f>IF(OR(ISERROR(C71),ISERROR(D71),ISERROR(E71),ISERROR(F71),ISERROR(G71),ISERROR(H71),ISERROR(I71),ISERROR(J71),ISERROR(K71),ISERROR(L71),ISERROR(M71),ISERROR(N71)),2,IFERROR(IF(NOT(COUNTA(C71:N71)&gt;0),"",IF(OR(OR(IF(LEN(TRIM(G71&amp;""))=0,FALSE,NOT(IF(ISNUMBER(G71),AND(G71&gt;=0,G71=ROUND(G71,6)),FALSE))),IF(LEN(TRIM(J71&amp;""))=0,FALSE,NOT(IF(ISNUMBER(J71),AND(J71&gt;=0,J71=ROUND(J71,6)),FALSE))),IF(LEN(TRIM(H71&amp;""))=0,FALSE,NOT(IF(ISNUMBER(H71),AND(H71=ROUND(H71,4)),FALSE))),IF(LEN(TRIM(K71&amp;""))=0,FALSE,NOT(IF(ISNUMBER(K71),AND(K71=ROUND(K71,4)),FALSE)))),OR(AND(L71="Comparable",LEN(TRIM(F71&amp;""))&gt;0,LEN(TRIM(I71&amp;""))&gt;0,UPPER(SUBSTITUTE(SUBSTITUTE(TRIM(F71&amp;""),"²","2"),"³","3"))&lt;&gt;UPPER(SUBSTITUTE(SUBSTITUTE(TRIM(I71&amp;""),"²","2"),"³","3"))),AND(L71="Alta",OR(LEN(TRIM(F71&amp;""))&gt;0,LEN(TRIM(H71&amp;""))&gt;0,IF(ISNUMBER(G71),G71&lt;&gt;0,FALSE))),AND(OR(L71="Baja",L71="A otra fase"),OR(LEN(TRIM(I71&amp;""))&gt;0,LEN(TRIM(K71&amp;""))&gt;0,IF(ISNUMBER(J71),J71&lt;&gt;0,FALSE)))),AND(LEN(TRIM(L71&amp;""))&gt;0,NOT(OR(L71="Comparable",L71="Alta",OR(L71="Baja",L71="A otra fase")))),AB71&gt;1),2,IF(AND(W71=1,LEN(TRIM(M71&amp;""))&gt;0,TRIM(M71)&lt;&gt;"Por confirmar",TRIM(M71)&lt;&gt;"Pendiente",IF(L71="A otra fase",AND(COUNTIF('FASES'!$C$10:$C$39,B71)=1,SUMIF('FASES'!$C$10:$C$39,B71,'FASES'!$N$10:$N$39)=0),COUNTIF('FASES'!$C$10:$C$39,B71)=0)),0,1))),2))</f>
      </c>
      <c r="Y71" s="41">
        <f>IF(L71="Alta",IF(ISNUMBER(K71),K71,""),IF(ISNUMBER(H71),H71,""))</f>
      </c>
      <c r="Z71" s="41">
        <f>IF(OR(L71="Baja",L71="A otra fase"),IF(ISNUMBER(H71),H71,""),IF(ISNUMBER(K71),K71,""))</f>
      </c>
      <c r="AA71" s="41">
        <f>IFERROR(IF(AND(LEN(TRIM(C71&amp;""))&gt;0,LEN(TRIM(D71&amp;""))&gt;0),"ID:"&amp;SUBSTITUTE(SUBSTITUTE(SUBSTITUTE(SUBSTITUTE(UPPER(LEN(TRIM("C: "&amp;C71))&amp;":"&amp;TRIM("C: "&amp;C71)&amp;"|"&amp;LEN(TRIM("K: "&amp;D71))&amp;":"&amp;TRIM("K: "&amp;D71)),"!","!E"),"*","!A"),"?","!B"),"~","!C"),""),"")</f>
      </c>
      <c r="AB71" s="41" t="n">
        <f>IF(LEN(TRIM(AA71&amp;""))=0,0,COUNTIF($AA$10:$AA$109,AA71))</f>
        <v>0</v>
      </c>
    </row>
    <row r="72" ht="78" customHeight="1">
      <c r="B72" s="38" t="n">
        <v>63</v>
      </c>
      <c r="C72" s="43"/>
      <c r="D72" s="43"/>
      <c r="E72" s="44"/>
      <c r="F72" s="45"/>
      <c r="G72" s="46"/>
      <c r="H72" s="47"/>
      <c r="I72" s="45"/>
      <c r="J72" s="46"/>
      <c r="K72" s="47"/>
      <c r="L72" s="45"/>
      <c r="M72" s="44"/>
      <c r="N72" s="44"/>
      <c r="O72" s="38">
        <f>IF(NOT(ISNUMBER(X72)),"",IF(X72=2,"ROJO",IF(X72=1,"ÁMBAR","VERDE")))</f>
      </c>
      <c r="P72" s="39">
        <f>IFERROR(IF(NOT(COUNTA(C72:N72)&gt;0),"",IF(AB72&gt;1,"Clave repetida en el capítulo: distinguimos las ocurrencias.",IF(OR(OR(IF(LEN(TRIM(G72&amp;""))=0,FALSE,NOT(IF(ISNUMBER(G72),AND(G72&gt;=0,G72=ROUND(G72,6)),FALSE))),IF(LEN(TRIM(J72&amp;""))=0,FALSE,NOT(IF(ISNUMBER(J72),AND(J72&gt;=0,J72=ROUND(J72,6)),FALSE))),IF(LEN(TRIM(H72&amp;""))=0,FALSE,NOT(IF(ISNUMBER(H72),AND(H72=ROUND(H72,4)),FALSE))),IF(LEN(TRIM(K72&amp;""))=0,FALSE,NOT(IF(ISNUMBER(K72),AND(K72=ROUND(K72,4)),FALSE)))),OR(AND(L72="Comparable",LEN(TRIM(F72&amp;""))&gt;0,LEN(TRIM(I72&amp;""))&gt;0,UPPER(SUBSTITUTE(SUBSTITUTE(TRIM(F72&amp;""),"²","2"),"³","3"))&lt;&gt;UPPER(SUBSTITUTE(SUBSTITUTE(TRIM(I72&amp;""),"²","2"),"³","3"))),AND(L72="Alta",OR(LEN(TRIM(F72&amp;""))&gt;0,LEN(TRIM(H72&amp;""))&gt;0,IF(ISNUMBER(G72),G72&lt;&gt;0,FALSE))),AND(OR(L72="Baja",L72="A otra fase"),OR(LEN(TRIM(I72&amp;""))&gt;0,LEN(TRIM(K72&amp;""))&gt;0,IF(ISNUMBER(J72),J72&lt;&gt;0,FALSE)))),AND(LEN(TRIM(L72&amp;""))&gt;0,NOT(OR(L72="Comparable",L72="Alta",OR(L72="Baja",L72="A otra fase")))),AB72&gt;1),"Revisamos unidad, tipo y números. Alta: Q1=0, Ud1/P1 vacíos. Baja o fase: Q2=0, Ud2/P2 vacíos.",IF(W72=0,"Completamos cantidades, precios, unidades compatibles y referencias. Un vacío no es cero.",IF(OR(LEN(TRIM(M72&amp;""))=0,TRIM(M72)="Por confirmar",TRIM(M72)="Pendiente"),"La diferencia se conoce; falta documentar el motivo.",IF(X72&gt;0,"Revisamos FASES: destino, cantidad íntegra, previsión y referencias sin duplicar el ID.",IF(ABS(V72)&gt;0,"Datos completos. Incluimos el ajuste visible de redondeo al explicar la diferencia.","Datos completos para el alcance introducido."))))))),"Hay una entrada con error. Corregimos el dato antes de cerrar la comprobación.")</f>
      </c>
      <c r="Q72" s="41">
        <f>IF(W72=1,ROUND(G72*Y72,2),"")</f>
      </c>
      <c r="R72" s="41">
        <f>IF(W72=1,ROUND(J72*Z72,2),"")</f>
      </c>
      <c r="S72" s="41">
        <f>IF(W72=1,ROUND((J72-G72)*Y72,2),"")</f>
      </c>
      <c r="T72" s="41">
        <f>IF(W72=1,ROUND(J72*(Z72-Y72),2),"")</f>
      </c>
      <c r="U72" s="41">
        <f>IF(W72=1,ROUND(R72-Q72,2),"")</f>
      </c>
      <c r="V72" s="41">
        <f>IF(W72=1,ROUND(U72-S72-T72,2),"")</f>
      </c>
      <c r="W72" s="41" t="n">
        <f>IFERROR(IF(AND(LEN(TRIM(C72&amp;""))&gt;0,LEN(TRIM(D72&amp;""))&gt;0,LEN(TRIM(E72&amp;""))&gt;0,AND(LEN(TRIM(N72&amp;""))&gt;0,TRIM(N72)&lt;&gt;"Pendiente",TRIM(N72)&lt;&gt;"Por confirmar"),IF(ISNUMBER(G72),AND(G72&gt;=0,G72=ROUND(G72,6)),FALSE),IF(ISNUMBER(J72),AND(J72&gt;=0,J72=ROUND(J72,6)),FALSE),IF(L72="Comparable",AND(LEN(TRIM(F72&amp;""))&gt;0,LEN(TRIM(I72&amp;""))&gt;0,UPPER(SUBSTITUTE(SUBSTITUTE(TRIM(F72&amp;""),"²","2"),"³","3"))=UPPER(SUBSTITUTE(SUBSTITUTE(TRIM(I72&amp;""),"²","2"),"³","3"))),IF(L72="Alta",AND(LEN(TRIM(F72&amp;""))=0,LEN(TRIM(I72&amp;""))&gt;0),AND(LEN(TRIM(F72&amp;""))&gt;0,LEN(TRIM(I72&amp;""))=0))),IF(L72="Comparable",AND(IF(ISNUMBER(H72),AND(H72=ROUND(H72,4)),FALSE),IF(ISNUMBER(K72),AND(K72=ROUND(K72,4)),FALSE)),IF(L72="Alta",AND(IF(ISNUMBER(K72),AND(K72=ROUND(K72,4)),FALSE),LEN(TRIM(H72&amp;""))=0,G72=0),IF(OR(L72="Baja",L72="A otra fase"),AND(IF(ISNUMBER(H72),AND(H72=ROUND(H72,4)),FALSE),LEN(TRIM(K72&amp;""))=0,J72=0),FALSE))),NOT(OR(OR(IF(LEN(TRIM(G72&amp;""))=0,FALSE,NOT(IF(ISNUMBER(G72),AND(G72&gt;=0,G72=ROUND(G72,6)),FALSE))),IF(LEN(TRIM(J72&amp;""))=0,FALSE,NOT(IF(ISNUMBER(J72),AND(J72&gt;=0,J72=ROUND(J72,6)),FALSE))),IF(LEN(TRIM(H72&amp;""))=0,FALSE,NOT(IF(ISNUMBER(H72),AND(H72=ROUND(H72,4)),FALSE))),IF(LEN(TRIM(K72&amp;""))=0,FALSE,NOT(IF(ISNUMBER(K72),AND(K72=ROUND(K72,4)),FALSE)))),OR(AND(L72="Comparable",LEN(TRIM(F72&amp;""))&gt;0,LEN(TRIM(I72&amp;""))&gt;0,UPPER(SUBSTITUTE(SUBSTITUTE(TRIM(F72&amp;""),"²","2"),"³","3"))&lt;&gt;UPPER(SUBSTITUTE(SUBSTITUTE(TRIM(I72&amp;""),"²","2"),"³","3"))),AND(L72="Alta",OR(LEN(TRIM(F72&amp;""))&gt;0,LEN(TRIM(H72&amp;""))&gt;0,IF(ISNUMBER(G72),G72&lt;&gt;0,FALSE))),AND(OR(L72="Baja",L72="A otra fase"),OR(LEN(TRIM(I72&amp;""))&gt;0,LEN(TRIM(K72&amp;""))&gt;0,IF(ISNUMBER(J72),J72&lt;&gt;0,FALSE)))),AND(LEN(TRIM(L72&amp;""))&gt;0,NOT(OR(L72="Comparable",L72="Alta",OR(L72="Baja",L72="A otra fase")))),AB72&gt;1))),1,0),0)</f>
        <v>0</v>
      </c>
      <c r="X72" s="41">
        <f>IF(OR(ISERROR(C72),ISERROR(D72),ISERROR(E72),ISERROR(F72),ISERROR(G72),ISERROR(H72),ISERROR(I72),ISERROR(J72),ISERROR(K72),ISERROR(L72),ISERROR(M72),ISERROR(N72)),2,IFERROR(IF(NOT(COUNTA(C72:N72)&gt;0),"",IF(OR(OR(IF(LEN(TRIM(G72&amp;""))=0,FALSE,NOT(IF(ISNUMBER(G72),AND(G72&gt;=0,G72=ROUND(G72,6)),FALSE))),IF(LEN(TRIM(J72&amp;""))=0,FALSE,NOT(IF(ISNUMBER(J72),AND(J72&gt;=0,J72=ROUND(J72,6)),FALSE))),IF(LEN(TRIM(H72&amp;""))=0,FALSE,NOT(IF(ISNUMBER(H72),AND(H72=ROUND(H72,4)),FALSE))),IF(LEN(TRIM(K72&amp;""))=0,FALSE,NOT(IF(ISNUMBER(K72),AND(K72=ROUND(K72,4)),FALSE)))),OR(AND(L72="Comparable",LEN(TRIM(F72&amp;""))&gt;0,LEN(TRIM(I72&amp;""))&gt;0,UPPER(SUBSTITUTE(SUBSTITUTE(TRIM(F72&amp;""),"²","2"),"³","3"))&lt;&gt;UPPER(SUBSTITUTE(SUBSTITUTE(TRIM(I72&amp;""),"²","2"),"³","3"))),AND(L72="Alta",OR(LEN(TRIM(F72&amp;""))&gt;0,LEN(TRIM(H72&amp;""))&gt;0,IF(ISNUMBER(G72),G72&lt;&gt;0,FALSE))),AND(OR(L72="Baja",L72="A otra fase"),OR(LEN(TRIM(I72&amp;""))&gt;0,LEN(TRIM(K72&amp;""))&gt;0,IF(ISNUMBER(J72),J72&lt;&gt;0,FALSE)))),AND(LEN(TRIM(L72&amp;""))&gt;0,NOT(OR(L72="Comparable",L72="Alta",OR(L72="Baja",L72="A otra fase")))),AB72&gt;1),2,IF(AND(W72=1,LEN(TRIM(M72&amp;""))&gt;0,TRIM(M72)&lt;&gt;"Por confirmar",TRIM(M72)&lt;&gt;"Pendiente",IF(L72="A otra fase",AND(COUNTIF('FASES'!$C$10:$C$39,B72)=1,SUMIF('FASES'!$C$10:$C$39,B72,'FASES'!$N$10:$N$39)=0),COUNTIF('FASES'!$C$10:$C$39,B72)=0)),0,1))),2))</f>
      </c>
      <c r="Y72" s="41">
        <f>IF(L72="Alta",IF(ISNUMBER(K72),K72,""),IF(ISNUMBER(H72),H72,""))</f>
      </c>
      <c r="Z72" s="41">
        <f>IF(OR(L72="Baja",L72="A otra fase"),IF(ISNUMBER(H72),H72,""),IF(ISNUMBER(K72),K72,""))</f>
      </c>
      <c r="AA72" s="41">
        <f>IFERROR(IF(AND(LEN(TRIM(C72&amp;""))&gt;0,LEN(TRIM(D72&amp;""))&gt;0),"ID:"&amp;SUBSTITUTE(SUBSTITUTE(SUBSTITUTE(SUBSTITUTE(UPPER(LEN(TRIM("C: "&amp;C72))&amp;":"&amp;TRIM("C: "&amp;C72)&amp;"|"&amp;LEN(TRIM("K: "&amp;D72))&amp;":"&amp;TRIM("K: "&amp;D72)),"!","!E"),"*","!A"),"?","!B"),"~","!C"),""),"")</f>
      </c>
      <c r="AB72" s="41" t="n">
        <f>IF(LEN(TRIM(AA72&amp;""))=0,0,COUNTIF($AA$10:$AA$109,AA72))</f>
        <v>0</v>
      </c>
    </row>
    <row r="73" ht="78" customHeight="1">
      <c r="B73" s="38" t="n">
        <v>64</v>
      </c>
      <c r="C73" s="43"/>
      <c r="D73" s="43"/>
      <c r="E73" s="44"/>
      <c r="F73" s="45"/>
      <c r="G73" s="46"/>
      <c r="H73" s="47"/>
      <c r="I73" s="45"/>
      <c r="J73" s="46"/>
      <c r="K73" s="47"/>
      <c r="L73" s="45"/>
      <c r="M73" s="44"/>
      <c r="N73" s="44"/>
      <c r="O73" s="38">
        <f>IF(NOT(ISNUMBER(X73)),"",IF(X73=2,"ROJO",IF(X73=1,"ÁMBAR","VERDE")))</f>
      </c>
      <c r="P73" s="39">
        <f>IFERROR(IF(NOT(COUNTA(C73:N73)&gt;0),"",IF(AB73&gt;1,"Clave repetida en el capítulo: distinguimos las ocurrencias.",IF(OR(OR(IF(LEN(TRIM(G73&amp;""))=0,FALSE,NOT(IF(ISNUMBER(G73),AND(G73&gt;=0,G73=ROUND(G73,6)),FALSE))),IF(LEN(TRIM(J73&amp;""))=0,FALSE,NOT(IF(ISNUMBER(J73),AND(J73&gt;=0,J73=ROUND(J73,6)),FALSE))),IF(LEN(TRIM(H73&amp;""))=0,FALSE,NOT(IF(ISNUMBER(H73),AND(H73=ROUND(H73,4)),FALSE))),IF(LEN(TRIM(K73&amp;""))=0,FALSE,NOT(IF(ISNUMBER(K73),AND(K73=ROUND(K73,4)),FALSE)))),OR(AND(L73="Comparable",LEN(TRIM(F73&amp;""))&gt;0,LEN(TRIM(I73&amp;""))&gt;0,UPPER(SUBSTITUTE(SUBSTITUTE(TRIM(F73&amp;""),"²","2"),"³","3"))&lt;&gt;UPPER(SUBSTITUTE(SUBSTITUTE(TRIM(I73&amp;""),"²","2"),"³","3"))),AND(L73="Alta",OR(LEN(TRIM(F73&amp;""))&gt;0,LEN(TRIM(H73&amp;""))&gt;0,IF(ISNUMBER(G73),G73&lt;&gt;0,FALSE))),AND(OR(L73="Baja",L73="A otra fase"),OR(LEN(TRIM(I73&amp;""))&gt;0,LEN(TRIM(K73&amp;""))&gt;0,IF(ISNUMBER(J73),J73&lt;&gt;0,FALSE)))),AND(LEN(TRIM(L73&amp;""))&gt;0,NOT(OR(L73="Comparable",L73="Alta",OR(L73="Baja",L73="A otra fase")))),AB73&gt;1),"Revisamos unidad, tipo y números. Alta: Q1=0, Ud1/P1 vacíos. Baja o fase: Q2=0, Ud2/P2 vacíos.",IF(W73=0,"Completamos cantidades, precios, unidades compatibles y referencias. Un vacío no es cero.",IF(OR(LEN(TRIM(M73&amp;""))=0,TRIM(M73)="Por confirmar",TRIM(M73)="Pendiente"),"La diferencia se conoce; falta documentar el motivo.",IF(X73&gt;0,"Revisamos FASES: destino, cantidad íntegra, previsión y referencias sin duplicar el ID.",IF(ABS(V73)&gt;0,"Datos completos. Incluimos el ajuste visible de redondeo al explicar la diferencia.","Datos completos para el alcance introducido."))))))),"Hay una entrada con error. Corregimos el dato antes de cerrar la comprobación.")</f>
      </c>
      <c r="Q73" s="41">
        <f>IF(W73=1,ROUND(G73*Y73,2),"")</f>
      </c>
      <c r="R73" s="41">
        <f>IF(W73=1,ROUND(J73*Z73,2),"")</f>
      </c>
      <c r="S73" s="41">
        <f>IF(W73=1,ROUND((J73-G73)*Y73,2),"")</f>
      </c>
      <c r="T73" s="41">
        <f>IF(W73=1,ROUND(J73*(Z73-Y73),2),"")</f>
      </c>
      <c r="U73" s="41">
        <f>IF(W73=1,ROUND(R73-Q73,2),"")</f>
      </c>
      <c r="V73" s="41">
        <f>IF(W73=1,ROUND(U73-S73-T73,2),"")</f>
      </c>
      <c r="W73" s="41" t="n">
        <f>IFERROR(IF(AND(LEN(TRIM(C73&amp;""))&gt;0,LEN(TRIM(D73&amp;""))&gt;0,LEN(TRIM(E73&amp;""))&gt;0,AND(LEN(TRIM(N73&amp;""))&gt;0,TRIM(N73)&lt;&gt;"Pendiente",TRIM(N73)&lt;&gt;"Por confirmar"),IF(ISNUMBER(G73),AND(G73&gt;=0,G73=ROUND(G73,6)),FALSE),IF(ISNUMBER(J73),AND(J73&gt;=0,J73=ROUND(J73,6)),FALSE),IF(L73="Comparable",AND(LEN(TRIM(F73&amp;""))&gt;0,LEN(TRIM(I73&amp;""))&gt;0,UPPER(SUBSTITUTE(SUBSTITUTE(TRIM(F73&amp;""),"²","2"),"³","3"))=UPPER(SUBSTITUTE(SUBSTITUTE(TRIM(I73&amp;""),"²","2"),"³","3"))),IF(L73="Alta",AND(LEN(TRIM(F73&amp;""))=0,LEN(TRIM(I73&amp;""))&gt;0),AND(LEN(TRIM(F73&amp;""))&gt;0,LEN(TRIM(I73&amp;""))=0))),IF(L73="Comparable",AND(IF(ISNUMBER(H73),AND(H73=ROUND(H73,4)),FALSE),IF(ISNUMBER(K73),AND(K73=ROUND(K73,4)),FALSE)),IF(L73="Alta",AND(IF(ISNUMBER(K73),AND(K73=ROUND(K73,4)),FALSE),LEN(TRIM(H73&amp;""))=0,G73=0),IF(OR(L73="Baja",L73="A otra fase"),AND(IF(ISNUMBER(H73),AND(H73=ROUND(H73,4)),FALSE),LEN(TRIM(K73&amp;""))=0,J73=0),FALSE))),NOT(OR(OR(IF(LEN(TRIM(G73&amp;""))=0,FALSE,NOT(IF(ISNUMBER(G73),AND(G73&gt;=0,G73=ROUND(G73,6)),FALSE))),IF(LEN(TRIM(J73&amp;""))=0,FALSE,NOT(IF(ISNUMBER(J73),AND(J73&gt;=0,J73=ROUND(J73,6)),FALSE))),IF(LEN(TRIM(H73&amp;""))=0,FALSE,NOT(IF(ISNUMBER(H73),AND(H73=ROUND(H73,4)),FALSE))),IF(LEN(TRIM(K73&amp;""))=0,FALSE,NOT(IF(ISNUMBER(K73),AND(K73=ROUND(K73,4)),FALSE)))),OR(AND(L73="Comparable",LEN(TRIM(F73&amp;""))&gt;0,LEN(TRIM(I73&amp;""))&gt;0,UPPER(SUBSTITUTE(SUBSTITUTE(TRIM(F73&amp;""),"²","2"),"³","3"))&lt;&gt;UPPER(SUBSTITUTE(SUBSTITUTE(TRIM(I73&amp;""),"²","2"),"³","3"))),AND(L73="Alta",OR(LEN(TRIM(F73&amp;""))&gt;0,LEN(TRIM(H73&amp;""))&gt;0,IF(ISNUMBER(G73),G73&lt;&gt;0,FALSE))),AND(OR(L73="Baja",L73="A otra fase"),OR(LEN(TRIM(I73&amp;""))&gt;0,LEN(TRIM(K73&amp;""))&gt;0,IF(ISNUMBER(J73),J73&lt;&gt;0,FALSE)))),AND(LEN(TRIM(L73&amp;""))&gt;0,NOT(OR(L73="Comparable",L73="Alta",OR(L73="Baja",L73="A otra fase")))),AB73&gt;1))),1,0),0)</f>
        <v>0</v>
      </c>
      <c r="X73" s="41">
        <f>IF(OR(ISERROR(C73),ISERROR(D73),ISERROR(E73),ISERROR(F73),ISERROR(G73),ISERROR(H73),ISERROR(I73),ISERROR(J73),ISERROR(K73),ISERROR(L73),ISERROR(M73),ISERROR(N73)),2,IFERROR(IF(NOT(COUNTA(C73:N73)&gt;0),"",IF(OR(OR(IF(LEN(TRIM(G73&amp;""))=0,FALSE,NOT(IF(ISNUMBER(G73),AND(G73&gt;=0,G73=ROUND(G73,6)),FALSE))),IF(LEN(TRIM(J73&amp;""))=0,FALSE,NOT(IF(ISNUMBER(J73),AND(J73&gt;=0,J73=ROUND(J73,6)),FALSE))),IF(LEN(TRIM(H73&amp;""))=0,FALSE,NOT(IF(ISNUMBER(H73),AND(H73=ROUND(H73,4)),FALSE))),IF(LEN(TRIM(K73&amp;""))=0,FALSE,NOT(IF(ISNUMBER(K73),AND(K73=ROUND(K73,4)),FALSE)))),OR(AND(L73="Comparable",LEN(TRIM(F73&amp;""))&gt;0,LEN(TRIM(I73&amp;""))&gt;0,UPPER(SUBSTITUTE(SUBSTITUTE(TRIM(F73&amp;""),"²","2"),"³","3"))&lt;&gt;UPPER(SUBSTITUTE(SUBSTITUTE(TRIM(I73&amp;""),"²","2"),"³","3"))),AND(L73="Alta",OR(LEN(TRIM(F73&amp;""))&gt;0,LEN(TRIM(H73&amp;""))&gt;0,IF(ISNUMBER(G73),G73&lt;&gt;0,FALSE))),AND(OR(L73="Baja",L73="A otra fase"),OR(LEN(TRIM(I73&amp;""))&gt;0,LEN(TRIM(K73&amp;""))&gt;0,IF(ISNUMBER(J73),J73&lt;&gt;0,FALSE)))),AND(LEN(TRIM(L73&amp;""))&gt;0,NOT(OR(L73="Comparable",L73="Alta",OR(L73="Baja",L73="A otra fase")))),AB73&gt;1),2,IF(AND(W73=1,LEN(TRIM(M73&amp;""))&gt;0,TRIM(M73)&lt;&gt;"Por confirmar",TRIM(M73)&lt;&gt;"Pendiente",IF(L73="A otra fase",AND(COUNTIF('FASES'!$C$10:$C$39,B73)=1,SUMIF('FASES'!$C$10:$C$39,B73,'FASES'!$N$10:$N$39)=0),COUNTIF('FASES'!$C$10:$C$39,B73)=0)),0,1))),2))</f>
      </c>
      <c r="Y73" s="41">
        <f>IF(L73="Alta",IF(ISNUMBER(K73),K73,""),IF(ISNUMBER(H73),H73,""))</f>
      </c>
      <c r="Z73" s="41">
        <f>IF(OR(L73="Baja",L73="A otra fase"),IF(ISNUMBER(H73),H73,""),IF(ISNUMBER(K73),K73,""))</f>
      </c>
      <c r="AA73" s="41">
        <f>IFERROR(IF(AND(LEN(TRIM(C73&amp;""))&gt;0,LEN(TRIM(D73&amp;""))&gt;0),"ID:"&amp;SUBSTITUTE(SUBSTITUTE(SUBSTITUTE(SUBSTITUTE(UPPER(LEN(TRIM("C: "&amp;C73))&amp;":"&amp;TRIM("C: "&amp;C73)&amp;"|"&amp;LEN(TRIM("K: "&amp;D73))&amp;":"&amp;TRIM("K: "&amp;D73)),"!","!E"),"*","!A"),"?","!B"),"~","!C"),""),"")</f>
      </c>
      <c r="AB73" s="41" t="n">
        <f>IF(LEN(TRIM(AA73&amp;""))=0,0,COUNTIF($AA$10:$AA$109,AA73))</f>
        <v>0</v>
      </c>
    </row>
    <row r="74" ht="78" customHeight="1">
      <c r="B74" s="38" t="n">
        <v>65</v>
      </c>
      <c r="C74" s="43"/>
      <c r="D74" s="43"/>
      <c r="E74" s="44"/>
      <c r="F74" s="45"/>
      <c r="G74" s="46"/>
      <c r="H74" s="47"/>
      <c r="I74" s="45"/>
      <c r="J74" s="46"/>
      <c r="K74" s="47"/>
      <c r="L74" s="45"/>
      <c r="M74" s="44"/>
      <c r="N74" s="44"/>
      <c r="O74" s="38">
        <f>IF(NOT(ISNUMBER(X74)),"",IF(X74=2,"ROJO",IF(X74=1,"ÁMBAR","VERDE")))</f>
      </c>
      <c r="P74" s="39">
        <f>IFERROR(IF(NOT(COUNTA(C74:N74)&gt;0),"",IF(AB74&gt;1,"Clave repetida en el capítulo: distinguimos las ocurrencias.",IF(OR(OR(IF(LEN(TRIM(G74&amp;""))=0,FALSE,NOT(IF(ISNUMBER(G74),AND(G74&gt;=0,G74=ROUND(G74,6)),FALSE))),IF(LEN(TRIM(J74&amp;""))=0,FALSE,NOT(IF(ISNUMBER(J74),AND(J74&gt;=0,J74=ROUND(J74,6)),FALSE))),IF(LEN(TRIM(H74&amp;""))=0,FALSE,NOT(IF(ISNUMBER(H74),AND(H74=ROUND(H74,4)),FALSE))),IF(LEN(TRIM(K74&amp;""))=0,FALSE,NOT(IF(ISNUMBER(K74),AND(K74=ROUND(K74,4)),FALSE)))),OR(AND(L74="Comparable",LEN(TRIM(F74&amp;""))&gt;0,LEN(TRIM(I74&amp;""))&gt;0,UPPER(SUBSTITUTE(SUBSTITUTE(TRIM(F74&amp;""),"²","2"),"³","3"))&lt;&gt;UPPER(SUBSTITUTE(SUBSTITUTE(TRIM(I74&amp;""),"²","2"),"³","3"))),AND(L74="Alta",OR(LEN(TRIM(F74&amp;""))&gt;0,LEN(TRIM(H74&amp;""))&gt;0,IF(ISNUMBER(G74),G74&lt;&gt;0,FALSE))),AND(OR(L74="Baja",L74="A otra fase"),OR(LEN(TRIM(I74&amp;""))&gt;0,LEN(TRIM(K74&amp;""))&gt;0,IF(ISNUMBER(J74),J74&lt;&gt;0,FALSE)))),AND(LEN(TRIM(L74&amp;""))&gt;0,NOT(OR(L74="Comparable",L74="Alta",OR(L74="Baja",L74="A otra fase")))),AB74&gt;1),"Revisamos unidad, tipo y números. Alta: Q1=0, Ud1/P1 vacíos. Baja o fase: Q2=0, Ud2/P2 vacíos.",IF(W74=0,"Completamos cantidades, precios, unidades compatibles y referencias. Un vacío no es cero.",IF(OR(LEN(TRIM(M74&amp;""))=0,TRIM(M74)="Por confirmar",TRIM(M74)="Pendiente"),"La diferencia se conoce; falta documentar el motivo.",IF(X74&gt;0,"Revisamos FASES: destino, cantidad íntegra, previsión y referencias sin duplicar el ID.",IF(ABS(V74)&gt;0,"Datos completos. Incluimos el ajuste visible de redondeo al explicar la diferencia.","Datos completos para el alcance introducido."))))))),"Hay una entrada con error. Corregimos el dato antes de cerrar la comprobación.")</f>
      </c>
      <c r="Q74" s="41">
        <f>IF(W74=1,ROUND(G74*Y74,2),"")</f>
      </c>
      <c r="R74" s="41">
        <f>IF(W74=1,ROUND(J74*Z74,2),"")</f>
      </c>
      <c r="S74" s="41">
        <f>IF(W74=1,ROUND((J74-G74)*Y74,2),"")</f>
      </c>
      <c r="T74" s="41">
        <f>IF(W74=1,ROUND(J74*(Z74-Y74),2),"")</f>
      </c>
      <c r="U74" s="41">
        <f>IF(W74=1,ROUND(R74-Q74,2),"")</f>
      </c>
      <c r="V74" s="41">
        <f>IF(W74=1,ROUND(U74-S74-T74,2),"")</f>
      </c>
      <c r="W74" s="41" t="n">
        <f>IFERROR(IF(AND(LEN(TRIM(C74&amp;""))&gt;0,LEN(TRIM(D74&amp;""))&gt;0,LEN(TRIM(E74&amp;""))&gt;0,AND(LEN(TRIM(N74&amp;""))&gt;0,TRIM(N74)&lt;&gt;"Pendiente",TRIM(N74)&lt;&gt;"Por confirmar"),IF(ISNUMBER(G74),AND(G74&gt;=0,G74=ROUND(G74,6)),FALSE),IF(ISNUMBER(J74),AND(J74&gt;=0,J74=ROUND(J74,6)),FALSE),IF(L74="Comparable",AND(LEN(TRIM(F74&amp;""))&gt;0,LEN(TRIM(I74&amp;""))&gt;0,UPPER(SUBSTITUTE(SUBSTITUTE(TRIM(F74&amp;""),"²","2"),"³","3"))=UPPER(SUBSTITUTE(SUBSTITUTE(TRIM(I74&amp;""),"²","2"),"³","3"))),IF(L74="Alta",AND(LEN(TRIM(F74&amp;""))=0,LEN(TRIM(I74&amp;""))&gt;0),AND(LEN(TRIM(F74&amp;""))&gt;0,LEN(TRIM(I74&amp;""))=0))),IF(L74="Comparable",AND(IF(ISNUMBER(H74),AND(H74=ROUND(H74,4)),FALSE),IF(ISNUMBER(K74),AND(K74=ROUND(K74,4)),FALSE)),IF(L74="Alta",AND(IF(ISNUMBER(K74),AND(K74=ROUND(K74,4)),FALSE),LEN(TRIM(H74&amp;""))=0,G74=0),IF(OR(L74="Baja",L74="A otra fase"),AND(IF(ISNUMBER(H74),AND(H74=ROUND(H74,4)),FALSE),LEN(TRIM(K74&amp;""))=0,J74=0),FALSE))),NOT(OR(OR(IF(LEN(TRIM(G74&amp;""))=0,FALSE,NOT(IF(ISNUMBER(G74),AND(G74&gt;=0,G74=ROUND(G74,6)),FALSE))),IF(LEN(TRIM(J74&amp;""))=0,FALSE,NOT(IF(ISNUMBER(J74),AND(J74&gt;=0,J74=ROUND(J74,6)),FALSE))),IF(LEN(TRIM(H74&amp;""))=0,FALSE,NOT(IF(ISNUMBER(H74),AND(H74=ROUND(H74,4)),FALSE))),IF(LEN(TRIM(K74&amp;""))=0,FALSE,NOT(IF(ISNUMBER(K74),AND(K74=ROUND(K74,4)),FALSE)))),OR(AND(L74="Comparable",LEN(TRIM(F74&amp;""))&gt;0,LEN(TRIM(I74&amp;""))&gt;0,UPPER(SUBSTITUTE(SUBSTITUTE(TRIM(F74&amp;""),"²","2"),"³","3"))&lt;&gt;UPPER(SUBSTITUTE(SUBSTITUTE(TRIM(I74&amp;""),"²","2"),"³","3"))),AND(L74="Alta",OR(LEN(TRIM(F74&amp;""))&gt;0,LEN(TRIM(H74&amp;""))&gt;0,IF(ISNUMBER(G74),G74&lt;&gt;0,FALSE))),AND(OR(L74="Baja",L74="A otra fase"),OR(LEN(TRIM(I74&amp;""))&gt;0,LEN(TRIM(K74&amp;""))&gt;0,IF(ISNUMBER(J74),J74&lt;&gt;0,FALSE)))),AND(LEN(TRIM(L74&amp;""))&gt;0,NOT(OR(L74="Comparable",L74="Alta",OR(L74="Baja",L74="A otra fase")))),AB74&gt;1))),1,0),0)</f>
        <v>0</v>
      </c>
      <c r="X74" s="41">
        <f>IF(OR(ISERROR(C74),ISERROR(D74),ISERROR(E74),ISERROR(F74),ISERROR(G74),ISERROR(H74),ISERROR(I74),ISERROR(J74),ISERROR(K74),ISERROR(L74),ISERROR(M74),ISERROR(N74)),2,IFERROR(IF(NOT(COUNTA(C74:N74)&gt;0),"",IF(OR(OR(IF(LEN(TRIM(G74&amp;""))=0,FALSE,NOT(IF(ISNUMBER(G74),AND(G74&gt;=0,G74=ROUND(G74,6)),FALSE))),IF(LEN(TRIM(J74&amp;""))=0,FALSE,NOT(IF(ISNUMBER(J74),AND(J74&gt;=0,J74=ROUND(J74,6)),FALSE))),IF(LEN(TRIM(H74&amp;""))=0,FALSE,NOT(IF(ISNUMBER(H74),AND(H74=ROUND(H74,4)),FALSE))),IF(LEN(TRIM(K74&amp;""))=0,FALSE,NOT(IF(ISNUMBER(K74),AND(K74=ROUND(K74,4)),FALSE)))),OR(AND(L74="Comparable",LEN(TRIM(F74&amp;""))&gt;0,LEN(TRIM(I74&amp;""))&gt;0,UPPER(SUBSTITUTE(SUBSTITUTE(TRIM(F74&amp;""),"²","2"),"³","3"))&lt;&gt;UPPER(SUBSTITUTE(SUBSTITUTE(TRIM(I74&amp;""),"²","2"),"³","3"))),AND(L74="Alta",OR(LEN(TRIM(F74&amp;""))&gt;0,LEN(TRIM(H74&amp;""))&gt;0,IF(ISNUMBER(G74),G74&lt;&gt;0,FALSE))),AND(OR(L74="Baja",L74="A otra fase"),OR(LEN(TRIM(I74&amp;""))&gt;0,LEN(TRIM(K74&amp;""))&gt;0,IF(ISNUMBER(J74),J74&lt;&gt;0,FALSE)))),AND(LEN(TRIM(L74&amp;""))&gt;0,NOT(OR(L74="Comparable",L74="Alta",OR(L74="Baja",L74="A otra fase")))),AB74&gt;1),2,IF(AND(W74=1,LEN(TRIM(M74&amp;""))&gt;0,TRIM(M74)&lt;&gt;"Por confirmar",TRIM(M74)&lt;&gt;"Pendiente",IF(L74="A otra fase",AND(COUNTIF('FASES'!$C$10:$C$39,B74)=1,SUMIF('FASES'!$C$10:$C$39,B74,'FASES'!$N$10:$N$39)=0),COUNTIF('FASES'!$C$10:$C$39,B74)=0)),0,1))),2))</f>
      </c>
      <c r="Y74" s="41">
        <f>IF(L74="Alta",IF(ISNUMBER(K74),K74,""),IF(ISNUMBER(H74),H74,""))</f>
      </c>
      <c r="Z74" s="41">
        <f>IF(OR(L74="Baja",L74="A otra fase"),IF(ISNUMBER(H74),H74,""),IF(ISNUMBER(K74),K74,""))</f>
      </c>
      <c r="AA74" s="41">
        <f>IFERROR(IF(AND(LEN(TRIM(C74&amp;""))&gt;0,LEN(TRIM(D74&amp;""))&gt;0),"ID:"&amp;SUBSTITUTE(SUBSTITUTE(SUBSTITUTE(SUBSTITUTE(UPPER(LEN(TRIM("C: "&amp;C74))&amp;":"&amp;TRIM("C: "&amp;C74)&amp;"|"&amp;LEN(TRIM("K: "&amp;D74))&amp;":"&amp;TRIM("K: "&amp;D74)),"!","!E"),"*","!A"),"?","!B"),"~","!C"),""),"")</f>
      </c>
      <c r="AB74" s="41" t="n">
        <f>IF(LEN(TRIM(AA74&amp;""))=0,0,COUNTIF($AA$10:$AA$109,AA74))</f>
        <v>0</v>
      </c>
    </row>
    <row r="75" ht="78" customHeight="1">
      <c r="B75" s="38" t="n">
        <v>66</v>
      </c>
      <c r="C75" s="43"/>
      <c r="D75" s="43"/>
      <c r="E75" s="44"/>
      <c r="F75" s="45"/>
      <c r="G75" s="46"/>
      <c r="H75" s="47"/>
      <c r="I75" s="45"/>
      <c r="J75" s="46"/>
      <c r="K75" s="47"/>
      <c r="L75" s="45"/>
      <c r="M75" s="44"/>
      <c r="N75" s="44"/>
      <c r="O75" s="38">
        <f>IF(NOT(ISNUMBER(X75)),"",IF(X75=2,"ROJO",IF(X75=1,"ÁMBAR","VERDE")))</f>
      </c>
      <c r="P75" s="39">
        <f>IFERROR(IF(NOT(COUNTA(C75:N75)&gt;0),"",IF(AB75&gt;1,"Clave repetida en el capítulo: distinguimos las ocurrencias.",IF(OR(OR(IF(LEN(TRIM(G75&amp;""))=0,FALSE,NOT(IF(ISNUMBER(G75),AND(G75&gt;=0,G75=ROUND(G75,6)),FALSE))),IF(LEN(TRIM(J75&amp;""))=0,FALSE,NOT(IF(ISNUMBER(J75),AND(J75&gt;=0,J75=ROUND(J75,6)),FALSE))),IF(LEN(TRIM(H75&amp;""))=0,FALSE,NOT(IF(ISNUMBER(H75),AND(H75=ROUND(H75,4)),FALSE))),IF(LEN(TRIM(K75&amp;""))=0,FALSE,NOT(IF(ISNUMBER(K75),AND(K75=ROUND(K75,4)),FALSE)))),OR(AND(L75="Comparable",LEN(TRIM(F75&amp;""))&gt;0,LEN(TRIM(I75&amp;""))&gt;0,UPPER(SUBSTITUTE(SUBSTITUTE(TRIM(F75&amp;""),"²","2"),"³","3"))&lt;&gt;UPPER(SUBSTITUTE(SUBSTITUTE(TRIM(I75&amp;""),"²","2"),"³","3"))),AND(L75="Alta",OR(LEN(TRIM(F75&amp;""))&gt;0,LEN(TRIM(H75&amp;""))&gt;0,IF(ISNUMBER(G75),G75&lt;&gt;0,FALSE))),AND(OR(L75="Baja",L75="A otra fase"),OR(LEN(TRIM(I75&amp;""))&gt;0,LEN(TRIM(K75&amp;""))&gt;0,IF(ISNUMBER(J75),J75&lt;&gt;0,FALSE)))),AND(LEN(TRIM(L75&amp;""))&gt;0,NOT(OR(L75="Comparable",L75="Alta",OR(L75="Baja",L75="A otra fase")))),AB75&gt;1),"Revisamos unidad, tipo y números. Alta: Q1=0, Ud1/P1 vacíos. Baja o fase: Q2=0, Ud2/P2 vacíos.",IF(W75=0,"Completamos cantidades, precios, unidades compatibles y referencias. Un vacío no es cero.",IF(OR(LEN(TRIM(M75&amp;""))=0,TRIM(M75)="Por confirmar",TRIM(M75)="Pendiente"),"La diferencia se conoce; falta documentar el motivo.",IF(X75&gt;0,"Revisamos FASES: destino, cantidad íntegra, previsión y referencias sin duplicar el ID.",IF(ABS(V75)&gt;0,"Datos completos. Incluimos el ajuste visible de redondeo al explicar la diferencia.","Datos completos para el alcance introducido."))))))),"Hay una entrada con error. Corregimos el dato antes de cerrar la comprobación.")</f>
      </c>
      <c r="Q75" s="41">
        <f>IF(W75=1,ROUND(G75*Y75,2),"")</f>
      </c>
      <c r="R75" s="41">
        <f>IF(W75=1,ROUND(J75*Z75,2),"")</f>
      </c>
      <c r="S75" s="41">
        <f>IF(W75=1,ROUND((J75-G75)*Y75,2),"")</f>
      </c>
      <c r="T75" s="41">
        <f>IF(W75=1,ROUND(J75*(Z75-Y75),2),"")</f>
      </c>
      <c r="U75" s="41">
        <f>IF(W75=1,ROUND(R75-Q75,2),"")</f>
      </c>
      <c r="V75" s="41">
        <f>IF(W75=1,ROUND(U75-S75-T75,2),"")</f>
      </c>
      <c r="W75" s="41" t="n">
        <f>IFERROR(IF(AND(LEN(TRIM(C75&amp;""))&gt;0,LEN(TRIM(D75&amp;""))&gt;0,LEN(TRIM(E75&amp;""))&gt;0,AND(LEN(TRIM(N75&amp;""))&gt;0,TRIM(N75)&lt;&gt;"Pendiente",TRIM(N75)&lt;&gt;"Por confirmar"),IF(ISNUMBER(G75),AND(G75&gt;=0,G75=ROUND(G75,6)),FALSE),IF(ISNUMBER(J75),AND(J75&gt;=0,J75=ROUND(J75,6)),FALSE),IF(L75="Comparable",AND(LEN(TRIM(F75&amp;""))&gt;0,LEN(TRIM(I75&amp;""))&gt;0,UPPER(SUBSTITUTE(SUBSTITUTE(TRIM(F75&amp;""),"²","2"),"³","3"))=UPPER(SUBSTITUTE(SUBSTITUTE(TRIM(I75&amp;""),"²","2"),"³","3"))),IF(L75="Alta",AND(LEN(TRIM(F75&amp;""))=0,LEN(TRIM(I75&amp;""))&gt;0),AND(LEN(TRIM(F75&amp;""))&gt;0,LEN(TRIM(I75&amp;""))=0))),IF(L75="Comparable",AND(IF(ISNUMBER(H75),AND(H75=ROUND(H75,4)),FALSE),IF(ISNUMBER(K75),AND(K75=ROUND(K75,4)),FALSE)),IF(L75="Alta",AND(IF(ISNUMBER(K75),AND(K75=ROUND(K75,4)),FALSE),LEN(TRIM(H75&amp;""))=0,G75=0),IF(OR(L75="Baja",L75="A otra fase"),AND(IF(ISNUMBER(H75),AND(H75=ROUND(H75,4)),FALSE),LEN(TRIM(K75&amp;""))=0,J75=0),FALSE))),NOT(OR(OR(IF(LEN(TRIM(G75&amp;""))=0,FALSE,NOT(IF(ISNUMBER(G75),AND(G75&gt;=0,G75=ROUND(G75,6)),FALSE))),IF(LEN(TRIM(J75&amp;""))=0,FALSE,NOT(IF(ISNUMBER(J75),AND(J75&gt;=0,J75=ROUND(J75,6)),FALSE))),IF(LEN(TRIM(H75&amp;""))=0,FALSE,NOT(IF(ISNUMBER(H75),AND(H75=ROUND(H75,4)),FALSE))),IF(LEN(TRIM(K75&amp;""))=0,FALSE,NOT(IF(ISNUMBER(K75),AND(K75=ROUND(K75,4)),FALSE)))),OR(AND(L75="Comparable",LEN(TRIM(F75&amp;""))&gt;0,LEN(TRIM(I75&amp;""))&gt;0,UPPER(SUBSTITUTE(SUBSTITUTE(TRIM(F75&amp;""),"²","2"),"³","3"))&lt;&gt;UPPER(SUBSTITUTE(SUBSTITUTE(TRIM(I75&amp;""),"²","2"),"³","3"))),AND(L75="Alta",OR(LEN(TRIM(F75&amp;""))&gt;0,LEN(TRIM(H75&amp;""))&gt;0,IF(ISNUMBER(G75),G75&lt;&gt;0,FALSE))),AND(OR(L75="Baja",L75="A otra fase"),OR(LEN(TRIM(I75&amp;""))&gt;0,LEN(TRIM(K75&amp;""))&gt;0,IF(ISNUMBER(J75),J75&lt;&gt;0,FALSE)))),AND(LEN(TRIM(L75&amp;""))&gt;0,NOT(OR(L75="Comparable",L75="Alta",OR(L75="Baja",L75="A otra fase")))),AB75&gt;1))),1,0),0)</f>
        <v>0</v>
      </c>
      <c r="X75" s="41">
        <f>IF(OR(ISERROR(C75),ISERROR(D75),ISERROR(E75),ISERROR(F75),ISERROR(G75),ISERROR(H75),ISERROR(I75),ISERROR(J75),ISERROR(K75),ISERROR(L75),ISERROR(M75),ISERROR(N75)),2,IFERROR(IF(NOT(COUNTA(C75:N75)&gt;0),"",IF(OR(OR(IF(LEN(TRIM(G75&amp;""))=0,FALSE,NOT(IF(ISNUMBER(G75),AND(G75&gt;=0,G75=ROUND(G75,6)),FALSE))),IF(LEN(TRIM(J75&amp;""))=0,FALSE,NOT(IF(ISNUMBER(J75),AND(J75&gt;=0,J75=ROUND(J75,6)),FALSE))),IF(LEN(TRIM(H75&amp;""))=0,FALSE,NOT(IF(ISNUMBER(H75),AND(H75=ROUND(H75,4)),FALSE))),IF(LEN(TRIM(K75&amp;""))=0,FALSE,NOT(IF(ISNUMBER(K75),AND(K75=ROUND(K75,4)),FALSE)))),OR(AND(L75="Comparable",LEN(TRIM(F75&amp;""))&gt;0,LEN(TRIM(I75&amp;""))&gt;0,UPPER(SUBSTITUTE(SUBSTITUTE(TRIM(F75&amp;""),"²","2"),"³","3"))&lt;&gt;UPPER(SUBSTITUTE(SUBSTITUTE(TRIM(I75&amp;""),"²","2"),"³","3"))),AND(L75="Alta",OR(LEN(TRIM(F75&amp;""))&gt;0,LEN(TRIM(H75&amp;""))&gt;0,IF(ISNUMBER(G75),G75&lt;&gt;0,FALSE))),AND(OR(L75="Baja",L75="A otra fase"),OR(LEN(TRIM(I75&amp;""))&gt;0,LEN(TRIM(K75&amp;""))&gt;0,IF(ISNUMBER(J75),J75&lt;&gt;0,FALSE)))),AND(LEN(TRIM(L75&amp;""))&gt;0,NOT(OR(L75="Comparable",L75="Alta",OR(L75="Baja",L75="A otra fase")))),AB75&gt;1),2,IF(AND(W75=1,LEN(TRIM(M75&amp;""))&gt;0,TRIM(M75)&lt;&gt;"Por confirmar",TRIM(M75)&lt;&gt;"Pendiente",IF(L75="A otra fase",AND(COUNTIF('FASES'!$C$10:$C$39,B75)=1,SUMIF('FASES'!$C$10:$C$39,B75,'FASES'!$N$10:$N$39)=0),COUNTIF('FASES'!$C$10:$C$39,B75)=0)),0,1))),2))</f>
      </c>
      <c r="Y75" s="41">
        <f>IF(L75="Alta",IF(ISNUMBER(K75),K75,""),IF(ISNUMBER(H75),H75,""))</f>
      </c>
      <c r="Z75" s="41">
        <f>IF(OR(L75="Baja",L75="A otra fase"),IF(ISNUMBER(H75),H75,""),IF(ISNUMBER(K75),K75,""))</f>
      </c>
      <c r="AA75" s="41">
        <f>IFERROR(IF(AND(LEN(TRIM(C75&amp;""))&gt;0,LEN(TRIM(D75&amp;""))&gt;0),"ID:"&amp;SUBSTITUTE(SUBSTITUTE(SUBSTITUTE(SUBSTITUTE(UPPER(LEN(TRIM("C: "&amp;C75))&amp;":"&amp;TRIM("C: "&amp;C75)&amp;"|"&amp;LEN(TRIM("K: "&amp;D75))&amp;":"&amp;TRIM("K: "&amp;D75)),"!","!E"),"*","!A"),"?","!B"),"~","!C"),""),"")</f>
      </c>
      <c r="AB75" s="41" t="n">
        <f>IF(LEN(TRIM(AA75&amp;""))=0,0,COUNTIF($AA$10:$AA$109,AA75))</f>
        <v>0</v>
      </c>
    </row>
    <row r="76" ht="78" customHeight="1">
      <c r="B76" s="38" t="n">
        <v>67</v>
      </c>
      <c r="C76" s="43"/>
      <c r="D76" s="43"/>
      <c r="E76" s="44"/>
      <c r="F76" s="45"/>
      <c r="G76" s="46"/>
      <c r="H76" s="47"/>
      <c r="I76" s="45"/>
      <c r="J76" s="46"/>
      <c r="K76" s="47"/>
      <c r="L76" s="45"/>
      <c r="M76" s="44"/>
      <c r="N76" s="44"/>
      <c r="O76" s="38">
        <f>IF(NOT(ISNUMBER(X76)),"",IF(X76=2,"ROJO",IF(X76=1,"ÁMBAR","VERDE")))</f>
      </c>
      <c r="P76" s="39">
        <f>IFERROR(IF(NOT(COUNTA(C76:N76)&gt;0),"",IF(AB76&gt;1,"Clave repetida en el capítulo: distinguimos las ocurrencias.",IF(OR(OR(IF(LEN(TRIM(G76&amp;""))=0,FALSE,NOT(IF(ISNUMBER(G76),AND(G76&gt;=0,G76=ROUND(G76,6)),FALSE))),IF(LEN(TRIM(J76&amp;""))=0,FALSE,NOT(IF(ISNUMBER(J76),AND(J76&gt;=0,J76=ROUND(J76,6)),FALSE))),IF(LEN(TRIM(H76&amp;""))=0,FALSE,NOT(IF(ISNUMBER(H76),AND(H76=ROUND(H76,4)),FALSE))),IF(LEN(TRIM(K76&amp;""))=0,FALSE,NOT(IF(ISNUMBER(K76),AND(K76=ROUND(K76,4)),FALSE)))),OR(AND(L76="Comparable",LEN(TRIM(F76&amp;""))&gt;0,LEN(TRIM(I76&amp;""))&gt;0,UPPER(SUBSTITUTE(SUBSTITUTE(TRIM(F76&amp;""),"²","2"),"³","3"))&lt;&gt;UPPER(SUBSTITUTE(SUBSTITUTE(TRIM(I76&amp;""),"²","2"),"³","3"))),AND(L76="Alta",OR(LEN(TRIM(F76&amp;""))&gt;0,LEN(TRIM(H76&amp;""))&gt;0,IF(ISNUMBER(G76),G76&lt;&gt;0,FALSE))),AND(OR(L76="Baja",L76="A otra fase"),OR(LEN(TRIM(I76&amp;""))&gt;0,LEN(TRIM(K76&amp;""))&gt;0,IF(ISNUMBER(J76),J76&lt;&gt;0,FALSE)))),AND(LEN(TRIM(L76&amp;""))&gt;0,NOT(OR(L76="Comparable",L76="Alta",OR(L76="Baja",L76="A otra fase")))),AB76&gt;1),"Revisamos unidad, tipo y números. Alta: Q1=0, Ud1/P1 vacíos. Baja o fase: Q2=0, Ud2/P2 vacíos.",IF(W76=0,"Completamos cantidades, precios, unidades compatibles y referencias. Un vacío no es cero.",IF(OR(LEN(TRIM(M76&amp;""))=0,TRIM(M76)="Por confirmar",TRIM(M76)="Pendiente"),"La diferencia se conoce; falta documentar el motivo.",IF(X76&gt;0,"Revisamos FASES: destino, cantidad íntegra, previsión y referencias sin duplicar el ID.",IF(ABS(V76)&gt;0,"Datos completos. Incluimos el ajuste visible de redondeo al explicar la diferencia.","Datos completos para el alcance introducido."))))))),"Hay una entrada con error. Corregimos el dato antes de cerrar la comprobación.")</f>
      </c>
      <c r="Q76" s="41">
        <f>IF(W76=1,ROUND(G76*Y76,2),"")</f>
      </c>
      <c r="R76" s="41">
        <f>IF(W76=1,ROUND(J76*Z76,2),"")</f>
      </c>
      <c r="S76" s="41">
        <f>IF(W76=1,ROUND((J76-G76)*Y76,2),"")</f>
      </c>
      <c r="T76" s="41">
        <f>IF(W76=1,ROUND(J76*(Z76-Y76),2),"")</f>
      </c>
      <c r="U76" s="41">
        <f>IF(W76=1,ROUND(R76-Q76,2),"")</f>
      </c>
      <c r="V76" s="41">
        <f>IF(W76=1,ROUND(U76-S76-T76,2),"")</f>
      </c>
      <c r="W76" s="41" t="n">
        <f>IFERROR(IF(AND(LEN(TRIM(C76&amp;""))&gt;0,LEN(TRIM(D76&amp;""))&gt;0,LEN(TRIM(E76&amp;""))&gt;0,AND(LEN(TRIM(N76&amp;""))&gt;0,TRIM(N76)&lt;&gt;"Pendiente",TRIM(N76)&lt;&gt;"Por confirmar"),IF(ISNUMBER(G76),AND(G76&gt;=0,G76=ROUND(G76,6)),FALSE),IF(ISNUMBER(J76),AND(J76&gt;=0,J76=ROUND(J76,6)),FALSE),IF(L76="Comparable",AND(LEN(TRIM(F76&amp;""))&gt;0,LEN(TRIM(I76&amp;""))&gt;0,UPPER(SUBSTITUTE(SUBSTITUTE(TRIM(F76&amp;""),"²","2"),"³","3"))=UPPER(SUBSTITUTE(SUBSTITUTE(TRIM(I76&amp;""),"²","2"),"³","3"))),IF(L76="Alta",AND(LEN(TRIM(F76&amp;""))=0,LEN(TRIM(I76&amp;""))&gt;0),AND(LEN(TRIM(F76&amp;""))&gt;0,LEN(TRIM(I76&amp;""))=0))),IF(L76="Comparable",AND(IF(ISNUMBER(H76),AND(H76=ROUND(H76,4)),FALSE),IF(ISNUMBER(K76),AND(K76=ROUND(K76,4)),FALSE)),IF(L76="Alta",AND(IF(ISNUMBER(K76),AND(K76=ROUND(K76,4)),FALSE),LEN(TRIM(H76&amp;""))=0,G76=0),IF(OR(L76="Baja",L76="A otra fase"),AND(IF(ISNUMBER(H76),AND(H76=ROUND(H76,4)),FALSE),LEN(TRIM(K76&amp;""))=0,J76=0),FALSE))),NOT(OR(OR(IF(LEN(TRIM(G76&amp;""))=0,FALSE,NOT(IF(ISNUMBER(G76),AND(G76&gt;=0,G76=ROUND(G76,6)),FALSE))),IF(LEN(TRIM(J76&amp;""))=0,FALSE,NOT(IF(ISNUMBER(J76),AND(J76&gt;=0,J76=ROUND(J76,6)),FALSE))),IF(LEN(TRIM(H76&amp;""))=0,FALSE,NOT(IF(ISNUMBER(H76),AND(H76=ROUND(H76,4)),FALSE))),IF(LEN(TRIM(K76&amp;""))=0,FALSE,NOT(IF(ISNUMBER(K76),AND(K76=ROUND(K76,4)),FALSE)))),OR(AND(L76="Comparable",LEN(TRIM(F76&amp;""))&gt;0,LEN(TRIM(I76&amp;""))&gt;0,UPPER(SUBSTITUTE(SUBSTITUTE(TRIM(F76&amp;""),"²","2"),"³","3"))&lt;&gt;UPPER(SUBSTITUTE(SUBSTITUTE(TRIM(I76&amp;""),"²","2"),"³","3"))),AND(L76="Alta",OR(LEN(TRIM(F76&amp;""))&gt;0,LEN(TRIM(H76&amp;""))&gt;0,IF(ISNUMBER(G76),G76&lt;&gt;0,FALSE))),AND(OR(L76="Baja",L76="A otra fase"),OR(LEN(TRIM(I76&amp;""))&gt;0,LEN(TRIM(K76&amp;""))&gt;0,IF(ISNUMBER(J76),J76&lt;&gt;0,FALSE)))),AND(LEN(TRIM(L76&amp;""))&gt;0,NOT(OR(L76="Comparable",L76="Alta",OR(L76="Baja",L76="A otra fase")))),AB76&gt;1))),1,0),0)</f>
        <v>0</v>
      </c>
      <c r="X76" s="41">
        <f>IF(OR(ISERROR(C76),ISERROR(D76),ISERROR(E76),ISERROR(F76),ISERROR(G76),ISERROR(H76),ISERROR(I76),ISERROR(J76),ISERROR(K76),ISERROR(L76),ISERROR(M76),ISERROR(N76)),2,IFERROR(IF(NOT(COUNTA(C76:N76)&gt;0),"",IF(OR(OR(IF(LEN(TRIM(G76&amp;""))=0,FALSE,NOT(IF(ISNUMBER(G76),AND(G76&gt;=0,G76=ROUND(G76,6)),FALSE))),IF(LEN(TRIM(J76&amp;""))=0,FALSE,NOT(IF(ISNUMBER(J76),AND(J76&gt;=0,J76=ROUND(J76,6)),FALSE))),IF(LEN(TRIM(H76&amp;""))=0,FALSE,NOT(IF(ISNUMBER(H76),AND(H76=ROUND(H76,4)),FALSE))),IF(LEN(TRIM(K76&amp;""))=0,FALSE,NOT(IF(ISNUMBER(K76),AND(K76=ROUND(K76,4)),FALSE)))),OR(AND(L76="Comparable",LEN(TRIM(F76&amp;""))&gt;0,LEN(TRIM(I76&amp;""))&gt;0,UPPER(SUBSTITUTE(SUBSTITUTE(TRIM(F76&amp;""),"²","2"),"³","3"))&lt;&gt;UPPER(SUBSTITUTE(SUBSTITUTE(TRIM(I76&amp;""),"²","2"),"³","3"))),AND(L76="Alta",OR(LEN(TRIM(F76&amp;""))&gt;0,LEN(TRIM(H76&amp;""))&gt;0,IF(ISNUMBER(G76),G76&lt;&gt;0,FALSE))),AND(OR(L76="Baja",L76="A otra fase"),OR(LEN(TRIM(I76&amp;""))&gt;0,LEN(TRIM(K76&amp;""))&gt;0,IF(ISNUMBER(J76),J76&lt;&gt;0,FALSE)))),AND(LEN(TRIM(L76&amp;""))&gt;0,NOT(OR(L76="Comparable",L76="Alta",OR(L76="Baja",L76="A otra fase")))),AB76&gt;1),2,IF(AND(W76=1,LEN(TRIM(M76&amp;""))&gt;0,TRIM(M76)&lt;&gt;"Por confirmar",TRIM(M76)&lt;&gt;"Pendiente",IF(L76="A otra fase",AND(COUNTIF('FASES'!$C$10:$C$39,B76)=1,SUMIF('FASES'!$C$10:$C$39,B76,'FASES'!$N$10:$N$39)=0),COUNTIF('FASES'!$C$10:$C$39,B76)=0)),0,1))),2))</f>
      </c>
      <c r="Y76" s="41">
        <f>IF(L76="Alta",IF(ISNUMBER(K76),K76,""),IF(ISNUMBER(H76),H76,""))</f>
      </c>
      <c r="Z76" s="41">
        <f>IF(OR(L76="Baja",L76="A otra fase"),IF(ISNUMBER(H76),H76,""),IF(ISNUMBER(K76),K76,""))</f>
      </c>
      <c r="AA76" s="41">
        <f>IFERROR(IF(AND(LEN(TRIM(C76&amp;""))&gt;0,LEN(TRIM(D76&amp;""))&gt;0),"ID:"&amp;SUBSTITUTE(SUBSTITUTE(SUBSTITUTE(SUBSTITUTE(UPPER(LEN(TRIM("C: "&amp;C76))&amp;":"&amp;TRIM("C: "&amp;C76)&amp;"|"&amp;LEN(TRIM("K: "&amp;D76))&amp;":"&amp;TRIM("K: "&amp;D76)),"!","!E"),"*","!A"),"?","!B"),"~","!C"),""),"")</f>
      </c>
      <c r="AB76" s="41" t="n">
        <f>IF(LEN(TRIM(AA76&amp;""))=0,0,COUNTIF($AA$10:$AA$109,AA76))</f>
        <v>0</v>
      </c>
    </row>
    <row r="77" ht="78" customHeight="1">
      <c r="B77" s="38" t="n">
        <v>68</v>
      </c>
      <c r="C77" s="43"/>
      <c r="D77" s="43"/>
      <c r="E77" s="44"/>
      <c r="F77" s="45"/>
      <c r="G77" s="46"/>
      <c r="H77" s="47"/>
      <c r="I77" s="45"/>
      <c r="J77" s="46"/>
      <c r="K77" s="47"/>
      <c r="L77" s="45"/>
      <c r="M77" s="44"/>
      <c r="N77" s="44"/>
      <c r="O77" s="38">
        <f>IF(NOT(ISNUMBER(X77)),"",IF(X77=2,"ROJO",IF(X77=1,"ÁMBAR","VERDE")))</f>
      </c>
      <c r="P77" s="39">
        <f>IFERROR(IF(NOT(COUNTA(C77:N77)&gt;0),"",IF(AB77&gt;1,"Clave repetida en el capítulo: distinguimos las ocurrencias.",IF(OR(OR(IF(LEN(TRIM(G77&amp;""))=0,FALSE,NOT(IF(ISNUMBER(G77),AND(G77&gt;=0,G77=ROUND(G77,6)),FALSE))),IF(LEN(TRIM(J77&amp;""))=0,FALSE,NOT(IF(ISNUMBER(J77),AND(J77&gt;=0,J77=ROUND(J77,6)),FALSE))),IF(LEN(TRIM(H77&amp;""))=0,FALSE,NOT(IF(ISNUMBER(H77),AND(H77=ROUND(H77,4)),FALSE))),IF(LEN(TRIM(K77&amp;""))=0,FALSE,NOT(IF(ISNUMBER(K77),AND(K77=ROUND(K77,4)),FALSE)))),OR(AND(L77="Comparable",LEN(TRIM(F77&amp;""))&gt;0,LEN(TRIM(I77&amp;""))&gt;0,UPPER(SUBSTITUTE(SUBSTITUTE(TRIM(F77&amp;""),"²","2"),"³","3"))&lt;&gt;UPPER(SUBSTITUTE(SUBSTITUTE(TRIM(I77&amp;""),"²","2"),"³","3"))),AND(L77="Alta",OR(LEN(TRIM(F77&amp;""))&gt;0,LEN(TRIM(H77&amp;""))&gt;0,IF(ISNUMBER(G77),G77&lt;&gt;0,FALSE))),AND(OR(L77="Baja",L77="A otra fase"),OR(LEN(TRIM(I77&amp;""))&gt;0,LEN(TRIM(K77&amp;""))&gt;0,IF(ISNUMBER(J77),J77&lt;&gt;0,FALSE)))),AND(LEN(TRIM(L77&amp;""))&gt;0,NOT(OR(L77="Comparable",L77="Alta",OR(L77="Baja",L77="A otra fase")))),AB77&gt;1),"Revisamos unidad, tipo y números. Alta: Q1=0, Ud1/P1 vacíos. Baja o fase: Q2=0, Ud2/P2 vacíos.",IF(W77=0,"Completamos cantidades, precios, unidades compatibles y referencias. Un vacío no es cero.",IF(OR(LEN(TRIM(M77&amp;""))=0,TRIM(M77)="Por confirmar",TRIM(M77)="Pendiente"),"La diferencia se conoce; falta documentar el motivo.",IF(X77&gt;0,"Revisamos FASES: destino, cantidad íntegra, previsión y referencias sin duplicar el ID.",IF(ABS(V77)&gt;0,"Datos completos. Incluimos el ajuste visible de redondeo al explicar la diferencia.","Datos completos para el alcance introducido."))))))),"Hay una entrada con error. Corregimos el dato antes de cerrar la comprobación.")</f>
      </c>
      <c r="Q77" s="41">
        <f>IF(W77=1,ROUND(G77*Y77,2),"")</f>
      </c>
      <c r="R77" s="41">
        <f>IF(W77=1,ROUND(J77*Z77,2),"")</f>
      </c>
      <c r="S77" s="41">
        <f>IF(W77=1,ROUND((J77-G77)*Y77,2),"")</f>
      </c>
      <c r="T77" s="41">
        <f>IF(W77=1,ROUND(J77*(Z77-Y77),2),"")</f>
      </c>
      <c r="U77" s="41">
        <f>IF(W77=1,ROUND(R77-Q77,2),"")</f>
      </c>
      <c r="V77" s="41">
        <f>IF(W77=1,ROUND(U77-S77-T77,2),"")</f>
      </c>
      <c r="W77" s="41" t="n">
        <f>IFERROR(IF(AND(LEN(TRIM(C77&amp;""))&gt;0,LEN(TRIM(D77&amp;""))&gt;0,LEN(TRIM(E77&amp;""))&gt;0,AND(LEN(TRIM(N77&amp;""))&gt;0,TRIM(N77)&lt;&gt;"Pendiente",TRIM(N77)&lt;&gt;"Por confirmar"),IF(ISNUMBER(G77),AND(G77&gt;=0,G77=ROUND(G77,6)),FALSE),IF(ISNUMBER(J77),AND(J77&gt;=0,J77=ROUND(J77,6)),FALSE),IF(L77="Comparable",AND(LEN(TRIM(F77&amp;""))&gt;0,LEN(TRIM(I77&amp;""))&gt;0,UPPER(SUBSTITUTE(SUBSTITUTE(TRIM(F77&amp;""),"²","2"),"³","3"))=UPPER(SUBSTITUTE(SUBSTITUTE(TRIM(I77&amp;""),"²","2"),"³","3"))),IF(L77="Alta",AND(LEN(TRIM(F77&amp;""))=0,LEN(TRIM(I77&amp;""))&gt;0),AND(LEN(TRIM(F77&amp;""))&gt;0,LEN(TRIM(I77&amp;""))=0))),IF(L77="Comparable",AND(IF(ISNUMBER(H77),AND(H77=ROUND(H77,4)),FALSE),IF(ISNUMBER(K77),AND(K77=ROUND(K77,4)),FALSE)),IF(L77="Alta",AND(IF(ISNUMBER(K77),AND(K77=ROUND(K77,4)),FALSE),LEN(TRIM(H77&amp;""))=0,G77=0),IF(OR(L77="Baja",L77="A otra fase"),AND(IF(ISNUMBER(H77),AND(H77=ROUND(H77,4)),FALSE),LEN(TRIM(K77&amp;""))=0,J77=0),FALSE))),NOT(OR(OR(IF(LEN(TRIM(G77&amp;""))=0,FALSE,NOT(IF(ISNUMBER(G77),AND(G77&gt;=0,G77=ROUND(G77,6)),FALSE))),IF(LEN(TRIM(J77&amp;""))=0,FALSE,NOT(IF(ISNUMBER(J77),AND(J77&gt;=0,J77=ROUND(J77,6)),FALSE))),IF(LEN(TRIM(H77&amp;""))=0,FALSE,NOT(IF(ISNUMBER(H77),AND(H77=ROUND(H77,4)),FALSE))),IF(LEN(TRIM(K77&amp;""))=0,FALSE,NOT(IF(ISNUMBER(K77),AND(K77=ROUND(K77,4)),FALSE)))),OR(AND(L77="Comparable",LEN(TRIM(F77&amp;""))&gt;0,LEN(TRIM(I77&amp;""))&gt;0,UPPER(SUBSTITUTE(SUBSTITUTE(TRIM(F77&amp;""),"²","2"),"³","3"))&lt;&gt;UPPER(SUBSTITUTE(SUBSTITUTE(TRIM(I77&amp;""),"²","2"),"³","3"))),AND(L77="Alta",OR(LEN(TRIM(F77&amp;""))&gt;0,LEN(TRIM(H77&amp;""))&gt;0,IF(ISNUMBER(G77),G77&lt;&gt;0,FALSE))),AND(OR(L77="Baja",L77="A otra fase"),OR(LEN(TRIM(I77&amp;""))&gt;0,LEN(TRIM(K77&amp;""))&gt;0,IF(ISNUMBER(J77),J77&lt;&gt;0,FALSE)))),AND(LEN(TRIM(L77&amp;""))&gt;0,NOT(OR(L77="Comparable",L77="Alta",OR(L77="Baja",L77="A otra fase")))),AB77&gt;1))),1,0),0)</f>
        <v>0</v>
      </c>
      <c r="X77" s="41">
        <f>IF(OR(ISERROR(C77),ISERROR(D77),ISERROR(E77),ISERROR(F77),ISERROR(G77),ISERROR(H77),ISERROR(I77),ISERROR(J77),ISERROR(K77),ISERROR(L77),ISERROR(M77),ISERROR(N77)),2,IFERROR(IF(NOT(COUNTA(C77:N77)&gt;0),"",IF(OR(OR(IF(LEN(TRIM(G77&amp;""))=0,FALSE,NOT(IF(ISNUMBER(G77),AND(G77&gt;=0,G77=ROUND(G77,6)),FALSE))),IF(LEN(TRIM(J77&amp;""))=0,FALSE,NOT(IF(ISNUMBER(J77),AND(J77&gt;=0,J77=ROUND(J77,6)),FALSE))),IF(LEN(TRIM(H77&amp;""))=0,FALSE,NOT(IF(ISNUMBER(H77),AND(H77=ROUND(H77,4)),FALSE))),IF(LEN(TRIM(K77&amp;""))=0,FALSE,NOT(IF(ISNUMBER(K77),AND(K77=ROUND(K77,4)),FALSE)))),OR(AND(L77="Comparable",LEN(TRIM(F77&amp;""))&gt;0,LEN(TRIM(I77&amp;""))&gt;0,UPPER(SUBSTITUTE(SUBSTITUTE(TRIM(F77&amp;""),"²","2"),"³","3"))&lt;&gt;UPPER(SUBSTITUTE(SUBSTITUTE(TRIM(I77&amp;""),"²","2"),"³","3"))),AND(L77="Alta",OR(LEN(TRIM(F77&amp;""))&gt;0,LEN(TRIM(H77&amp;""))&gt;0,IF(ISNUMBER(G77),G77&lt;&gt;0,FALSE))),AND(OR(L77="Baja",L77="A otra fase"),OR(LEN(TRIM(I77&amp;""))&gt;0,LEN(TRIM(K77&amp;""))&gt;0,IF(ISNUMBER(J77),J77&lt;&gt;0,FALSE)))),AND(LEN(TRIM(L77&amp;""))&gt;0,NOT(OR(L77="Comparable",L77="Alta",OR(L77="Baja",L77="A otra fase")))),AB77&gt;1),2,IF(AND(W77=1,LEN(TRIM(M77&amp;""))&gt;0,TRIM(M77)&lt;&gt;"Por confirmar",TRIM(M77)&lt;&gt;"Pendiente",IF(L77="A otra fase",AND(COUNTIF('FASES'!$C$10:$C$39,B77)=1,SUMIF('FASES'!$C$10:$C$39,B77,'FASES'!$N$10:$N$39)=0),COUNTIF('FASES'!$C$10:$C$39,B77)=0)),0,1))),2))</f>
      </c>
      <c r="Y77" s="41">
        <f>IF(L77="Alta",IF(ISNUMBER(K77),K77,""),IF(ISNUMBER(H77),H77,""))</f>
      </c>
      <c r="Z77" s="41">
        <f>IF(OR(L77="Baja",L77="A otra fase"),IF(ISNUMBER(H77),H77,""),IF(ISNUMBER(K77),K77,""))</f>
      </c>
      <c r="AA77" s="41">
        <f>IFERROR(IF(AND(LEN(TRIM(C77&amp;""))&gt;0,LEN(TRIM(D77&amp;""))&gt;0),"ID:"&amp;SUBSTITUTE(SUBSTITUTE(SUBSTITUTE(SUBSTITUTE(UPPER(LEN(TRIM("C: "&amp;C77))&amp;":"&amp;TRIM("C: "&amp;C77)&amp;"|"&amp;LEN(TRIM("K: "&amp;D77))&amp;":"&amp;TRIM("K: "&amp;D77)),"!","!E"),"*","!A"),"?","!B"),"~","!C"),""),"")</f>
      </c>
      <c r="AB77" s="41" t="n">
        <f>IF(LEN(TRIM(AA77&amp;""))=0,0,COUNTIF($AA$10:$AA$109,AA77))</f>
        <v>0</v>
      </c>
    </row>
    <row r="78" ht="78" customHeight="1">
      <c r="B78" s="38" t="n">
        <v>69</v>
      </c>
      <c r="C78" s="43"/>
      <c r="D78" s="43"/>
      <c r="E78" s="44"/>
      <c r="F78" s="45"/>
      <c r="G78" s="46"/>
      <c r="H78" s="47"/>
      <c r="I78" s="45"/>
      <c r="J78" s="46"/>
      <c r="K78" s="47"/>
      <c r="L78" s="45"/>
      <c r="M78" s="44"/>
      <c r="N78" s="44"/>
      <c r="O78" s="38">
        <f>IF(NOT(ISNUMBER(X78)),"",IF(X78=2,"ROJO",IF(X78=1,"ÁMBAR","VERDE")))</f>
      </c>
      <c r="P78" s="39">
        <f>IFERROR(IF(NOT(COUNTA(C78:N78)&gt;0),"",IF(AB78&gt;1,"Clave repetida en el capítulo: distinguimos las ocurrencias.",IF(OR(OR(IF(LEN(TRIM(G78&amp;""))=0,FALSE,NOT(IF(ISNUMBER(G78),AND(G78&gt;=0,G78=ROUND(G78,6)),FALSE))),IF(LEN(TRIM(J78&amp;""))=0,FALSE,NOT(IF(ISNUMBER(J78),AND(J78&gt;=0,J78=ROUND(J78,6)),FALSE))),IF(LEN(TRIM(H78&amp;""))=0,FALSE,NOT(IF(ISNUMBER(H78),AND(H78=ROUND(H78,4)),FALSE))),IF(LEN(TRIM(K78&amp;""))=0,FALSE,NOT(IF(ISNUMBER(K78),AND(K78=ROUND(K78,4)),FALSE)))),OR(AND(L78="Comparable",LEN(TRIM(F78&amp;""))&gt;0,LEN(TRIM(I78&amp;""))&gt;0,UPPER(SUBSTITUTE(SUBSTITUTE(TRIM(F78&amp;""),"²","2"),"³","3"))&lt;&gt;UPPER(SUBSTITUTE(SUBSTITUTE(TRIM(I78&amp;""),"²","2"),"³","3"))),AND(L78="Alta",OR(LEN(TRIM(F78&amp;""))&gt;0,LEN(TRIM(H78&amp;""))&gt;0,IF(ISNUMBER(G78),G78&lt;&gt;0,FALSE))),AND(OR(L78="Baja",L78="A otra fase"),OR(LEN(TRIM(I78&amp;""))&gt;0,LEN(TRIM(K78&amp;""))&gt;0,IF(ISNUMBER(J78),J78&lt;&gt;0,FALSE)))),AND(LEN(TRIM(L78&amp;""))&gt;0,NOT(OR(L78="Comparable",L78="Alta",OR(L78="Baja",L78="A otra fase")))),AB78&gt;1),"Revisamos unidad, tipo y números. Alta: Q1=0, Ud1/P1 vacíos. Baja o fase: Q2=0, Ud2/P2 vacíos.",IF(W78=0,"Completamos cantidades, precios, unidades compatibles y referencias. Un vacío no es cero.",IF(OR(LEN(TRIM(M78&amp;""))=0,TRIM(M78)="Por confirmar",TRIM(M78)="Pendiente"),"La diferencia se conoce; falta documentar el motivo.",IF(X78&gt;0,"Revisamos FASES: destino, cantidad íntegra, previsión y referencias sin duplicar el ID.",IF(ABS(V78)&gt;0,"Datos completos. Incluimos el ajuste visible de redondeo al explicar la diferencia.","Datos completos para el alcance introducido."))))))),"Hay una entrada con error. Corregimos el dato antes de cerrar la comprobación.")</f>
      </c>
      <c r="Q78" s="41">
        <f>IF(W78=1,ROUND(G78*Y78,2),"")</f>
      </c>
      <c r="R78" s="41">
        <f>IF(W78=1,ROUND(J78*Z78,2),"")</f>
      </c>
      <c r="S78" s="41">
        <f>IF(W78=1,ROUND((J78-G78)*Y78,2),"")</f>
      </c>
      <c r="T78" s="41">
        <f>IF(W78=1,ROUND(J78*(Z78-Y78),2),"")</f>
      </c>
      <c r="U78" s="41">
        <f>IF(W78=1,ROUND(R78-Q78,2),"")</f>
      </c>
      <c r="V78" s="41">
        <f>IF(W78=1,ROUND(U78-S78-T78,2),"")</f>
      </c>
      <c r="W78" s="41" t="n">
        <f>IFERROR(IF(AND(LEN(TRIM(C78&amp;""))&gt;0,LEN(TRIM(D78&amp;""))&gt;0,LEN(TRIM(E78&amp;""))&gt;0,AND(LEN(TRIM(N78&amp;""))&gt;0,TRIM(N78)&lt;&gt;"Pendiente",TRIM(N78)&lt;&gt;"Por confirmar"),IF(ISNUMBER(G78),AND(G78&gt;=0,G78=ROUND(G78,6)),FALSE),IF(ISNUMBER(J78),AND(J78&gt;=0,J78=ROUND(J78,6)),FALSE),IF(L78="Comparable",AND(LEN(TRIM(F78&amp;""))&gt;0,LEN(TRIM(I78&amp;""))&gt;0,UPPER(SUBSTITUTE(SUBSTITUTE(TRIM(F78&amp;""),"²","2"),"³","3"))=UPPER(SUBSTITUTE(SUBSTITUTE(TRIM(I78&amp;""),"²","2"),"³","3"))),IF(L78="Alta",AND(LEN(TRIM(F78&amp;""))=0,LEN(TRIM(I78&amp;""))&gt;0),AND(LEN(TRIM(F78&amp;""))&gt;0,LEN(TRIM(I78&amp;""))=0))),IF(L78="Comparable",AND(IF(ISNUMBER(H78),AND(H78=ROUND(H78,4)),FALSE),IF(ISNUMBER(K78),AND(K78=ROUND(K78,4)),FALSE)),IF(L78="Alta",AND(IF(ISNUMBER(K78),AND(K78=ROUND(K78,4)),FALSE),LEN(TRIM(H78&amp;""))=0,G78=0),IF(OR(L78="Baja",L78="A otra fase"),AND(IF(ISNUMBER(H78),AND(H78=ROUND(H78,4)),FALSE),LEN(TRIM(K78&amp;""))=0,J78=0),FALSE))),NOT(OR(OR(IF(LEN(TRIM(G78&amp;""))=0,FALSE,NOT(IF(ISNUMBER(G78),AND(G78&gt;=0,G78=ROUND(G78,6)),FALSE))),IF(LEN(TRIM(J78&amp;""))=0,FALSE,NOT(IF(ISNUMBER(J78),AND(J78&gt;=0,J78=ROUND(J78,6)),FALSE))),IF(LEN(TRIM(H78&amp;""))=0,FALSE,NOT(IF(ISNUMBER(H78),AND(H78=ROUND(H78,4)),FALSE))),IF(LEN(TRIM(K78&amp;""))=0,FALSE,NOT(IF(ISNUMBER(K78),AND(K78=ROUND(K78,4)),FALSE)))),OR(AND(L78="Comparable",LEN(TRIM(F78&amp;""))&gt;0,LEN(TRIM(I78&amp;""))&gt;0,UPPER(SUBSTITUTE(SUBSTITUTE(TRIM(F78&amp;""),"²","2"),"³","3"))&lt;&gt;UPPER(SUBSTITUTE(SUBSTITUTE(TRIM(I78&amp;""),"²","2"),"³","3"))),AND(L78="Alta",OR(LEN(TRIM(F78&amp;""))&gt;0,LEN(TRIM(H78&amp;""))&gt;0,IF(ISNUMBER(G78),G78&lt;&gt;0,FALSE))),AND(OR(L78="Baja",L78="A otra fase"),OR(LEN(TRIM(I78&amp;""))&gt;0,LEN(TRIM(K78&amp;""))&gt;0,IF(ISNUMBER(J78),J78&lt;&gt;0,FALSE)))),AND(LEN(TRIM(L78&amp;""))&gt;0,NOT(OR(L78="Comparable",L78="Alta",OR(L78="Baja",L78="A otra fase")))),AB78&gt;1))),1,0),0)</f>
        <v>0</v>
      </c>
      <c r="X78" s="41">
        <f>IF(OR(ISERROR(C78),ISERROR(D78),ISERROR(E78),ISERROR(F78),ISERROR(G78),ISERROR(H78),ISERROR(I78),ISERROR(J78),ISERROR(K78),ISERROR(L78),ISERROR(M78),ISERROR(N78)),2,IFERROR(IF(NOT(COUNTA(C78:N78)&gt;0),"",IF(OR(OR(IF(LEN(TRIM(G78&amp;""))=0,FALSE,NOT(IF(ISNUMBER(G78),AND(G78&gt;=0,G78=ROUND(G78,6)),FALSE))),IF(LEN(TRIM(J78&amp;""))=0,FALSE,NOT(IF(ISNUMBER(J78),AND(J78&gt;=0,J78=ROUND(J78,6)),FALSE))),IF(LEN(TRIM(H78&amp;""))=0,FALSE,NOT(IF(ISNUMBER(H78),AND(H78=ROUND(H78,4)),FALSE))),IF(LEN(TRIM(K78&amp;""))=0,FALSE,NOT(IF(ISNUMBER(K78),AND(K78=ROUND(K78,4)),FALSE)))),OR(AND(L78="Comparable",LEN(TRIM(F78&amp;""))&gt;0,LEN(TRIM(I78&amp;""))&gt;0,UPPER(SUBSTITUTE(SUBSTITUTE(TRIM(F78&amp;""),"²","2"),"³","3"))&lt;&gt;UPPER(SUBSTITUTE(SUBSTITUTE(TRIM(I78&amp;""),"²","2"),"³","3"))),AND(L78="Alta",OR(LEN(TRIM(F78&amp;""))&gt;0,LEN(TRIM(H78&amp;""))&gt;0,IF(ISNUMBER(G78),G78&lt;&gt;0,FALSE))),AND(OR(L78="Baja",L78="A otra fase"),OR(LEN(TRIM(I78&amp;""))&gt;0,LEN(TRIM(K78&amp;""))&gt;0,IF(ISNUMBER(J78),J78&lt;&gt;0,FALSE)))),AND(LEN(TRIM(L78&amp;""))&gt;0,NOT(OR(L78="Comparable",L78="Alta",OR(L78="Baja",L78="A otra fase")))),AB78&gt;1),2,IF(AND(W78=1,LEN(TRIM(M78&amp;""))&gt;0,TRIM(M78)&lt;&gt;"Por confirmar",TRIM(M78)&lt;&gt;"Pendiente",IF(L78="A otra fase",AND(COUNTIF('FASES'!$C$10:$C$39,B78)=1,SUMIF('FASES'!$C$10:$C$39,B78,'FASES'!$N$10:$N$39)=0),COUNTIF('FASES'!$C$10:$C$39,B78)=0)),0,1))),2))</f>
      </c>
      <c r="Y78" s="41">
        <f>IF(L78="Alta",IF(ISNUMBER(K78),K78,""),IF(ISNUMBER(H78),H78,""))</f>
      </c>
      <c r="Z78" s="41">
        <f>IF(OR(L78="Baja",L78="A otra fase"),IF(ISNUMBER(H78),H78,""),IF(ISNUMBER(K78),K78,""))</f>
      </c>
      <c r="AA78" s="41">
        <f>IFERROR(IF(AND(LEN(TRIM(C78&amp;""))&gt;0,LEN(TRIM(D78&amp;""))&gt;0),"ID:"&amp;SUBSTITUTE(SUBSTITUTE(SUBSTITUTE(SUBSTITUTE(UPPER(LEN(TRIM("C: "&amp;C78))&amp;":"&amp;TRIM("C: "&amp;C78)&amp;"|"&amp;LEN(TRIM("K: "&amp;D78))&amp;":"&amp;TRIM("K: "&amp;D78)),"!","!E"),"*","!A"),"?","!B"),"~","!C"),""),"")</f>
      </c>
      <c r="AB78" s="41" t="n">
        <f>IF(LEN(TRIM(AA78&amp;""))=0,0,COUNTIF($AA$10:$AA$109,AA78))</f>
        <v>0</v>
      </c>
    </row>
    <row r="79" ht="78" customHeight="1">
      <c r="B79" s="38" t="n">
        <v>70</v>
      </c>
      <c r="C79" s="43"/>
      <c r="D79" s="43"/>
      <c r="E79" s="44"/>
      <c r="F79" s="45"/>
      <c r="G79" s="46"/>
      <c r="H79" s="47"/>
      <c r="I79" s="45"/>
      <c r="J79" s="46"/>
      <c r="K79" s="47"/>
      <c r="L79" s="45"/>
      <c r="M79" s="44"/>
      <c r="N79" s="44"/>
      <c r="O79" s="38">
        <f>IF(NOT(ISNUMBER(X79)),"",IF(X79=2,"ROJO",IF(X79=1,"ÁMBAR","VERDE")))</f>
      </c>
      <c r="P79" s="39">
        <f>IFERROR(IF(NOT(COUNTA(C79:N79)&gt;0),"",IF(AB79&gt;1,"Clave repetida en el capítulo: distinguimos las ocurrencias.",IF(OR(OR(IF(LEN(TRIM(G79&amp;""))=0,FALSE,NOT(IF(ISNUMBER(G79),AND(G79&gt;=0,G79=ROUND(G79,6)),FALSE))),IF(LEN(TRIM(J79&amp;""))=0,FALSE,NOT(IF(ISNUMBER(J79),AND(J79&gt;=0,J79=ROUND(J79,6)),FALSE))),IF(LEN(TRIM(H79&amp;""))=0,FALSE,NOT(IF(ISNUMBER(H79),AND(H79=ROUND(H79,4)),FALSE))),IF(LEN(TRIM(K79&amp;""))=0,FALSE,NOT(IF(ISNUMBER(K79),AND(K79=ROUND(K79,4)),FALSE)))),OR(AND(L79="Comparable",LEN(TRIM(F79&amp;""))&gt;0,LEN(TRIM(I79&amp;""))&gt;0,UPPER(SUBSTITUTE(SUBSTITUTE(TRIM(F79&amp;""),"²","2"),"³","3"))&lt;&gt;UPPER(SUBSTITUTE(SUBSTITUTE(TRIM(I79&amp;""),"²","2"),"³","3"))),AND(L79="Alta",OR(LEN(TRIM(F79&amp;""))&gt;0,LEN(TRIM(H79&amp;""))&gt;0,IF(ISNUMBER(G79),G79&lt;&gt;0,FALSE))),AND(OR(L79="Baja",L79="A otra fase"),OR(LEN(TRIM(I79&amp;""))&gt;0,LEN(TRIM(K79&amp;""))&gt;0,IF(ISNUMBER(J79),J79&lt;&gt;0,FALSE)))),AND(LEN(TRIM(L79&amp;""))&gt;0,NOT(OR(L79="Comparable",L79="Alta",OR(L79="Baja",L79="A otra fase")))),AB79&gt;1),"Revisamos unidad, tipo y números. Alta: Q1=0, Ud1/P1 vacíos. Baja o fase: Q2=0, Ud2/P2 vacíos.",IF(W79=0,"Completamos cantidades, precios, unidades compatibles y referencias. Un vacío no es cero.",IF(OR(LEN(TRIM(M79&amp;""))=0,TRIM(M79)="Por confirmar",TRIM(M79)="Pendiente"),"La diferencia se conoce; falta documentar el motivo.",IF(X79&gt;0,"Revisamos FASES: destino, cantidad íntegra, previsión y referencias sin duplicar el ID.",IF(ABS(V79)&gt;0,"Datos completos. Incluimos el ajuste visible de redondeo al explicar la diferencia.","Datos completos para el alcance introducido."))))))),"Hay una entrada con error. Corregimos el dato antes de cerrar la comprobación.")</f>
      </c>
      <c r="Q79" s="41">
        <f>IF(W79=1,ROUND(G79*Y79,2),"")</f>
      </c>
      <c r="R79" s="41">
        <f>IF(W79=1,ROUND(J79*Z79,2),"")</f>
      </c>
      <c r="S79" s="41">
        <f>IF(W79=1,ROUND((J79-G79)*Y79,2),"")</f>
      </c>
      <c r="T79" s="41">
        <f>IF(W79=1,ROUND(J79*(Z79-Y79),2),"")</f>
      </c>
      <c r="U79" s="41">
        <f>IF(W79=1,ROUND(R79-Q79,2),"")</f>
      </c>
      <c r="V79" s="41">
        <f>IF(W79=1,ROUND(U79-S79-T79,2),"")</f>
      </c>
      <c r="W79" s="41" t="n">
        <f>IFERROR(IF(AND(LEN(TRIM(C79&amp;""))&gt;0,LEN(TRIM(D79&amp;""))&gt;0,LEN(TRIM(E79&amp;""))&gt;0,AND(LEN(TRIM(N79&amp;""))&gt;0,TRIM(N79)&lt;&gt;"Pendiente",TRIM(N79)&lt;&gt;"Por confirmar"),IF(ISNUMBER(G79),AND(G79&gt;=0,G79=ROUND(G79,6)),FALSE),IF(ISNUMBER(J79),AND(J79&gt;=0,J79=ROUND(J79,6)),FALSE),IF(L79="Comparable",AND(LEN(TRIM(F79&amp;""))&gt;0,LEN(TRIM(I79&amp;""))&gt;0,UPPER(SUBSTITUTE(SUBSTITUTE(TRIM(F79&amp;""),"²","2"),"³","3"))=UPPER(SUBSTITUTE(SUBSTITUTE(TRIM(I79&amp;""),"²","2"),"³","3"))),IF(L79="Alta",AND(LEN(TRIM(F79&amp;""))=0,LEN(TRIM(I79&amp;""))&gt;0),AND(LEN(TRIM(F79&amp;""))&gt;0,LEN(TRIM(I79&amp;""))=0))),IF(L79="Comparable",AND(IF(ISNUMBER(H79),AND(H79=ROUND(H79,4)),FALSE),IF(ISNUMBER(K79),AND(K79=ROUND(K79,4)),FALSE)),IF(L79="Alta",AND(IF(ISNUMBER(K79),AND(K79=ROUND(K79,4)),FALSE),LEN(TRIM(H79&amp;""))=0,G79=0),IF(OR(L79="Baja",L79="A otra fase"),AND(IF(ISNUMBER(H79),AND(H79=ROUND(H79,4)),FALSE),LEN(TRIM(K79&amp;""))=0,J79=0),FALSE))),NOT(OR(OR(IF(LEN(TRIM(G79&amp;""))=0,FALSE,NOT(IF(ISNUMBER(G79),AND(G79&gt;=0,G79=ROUND(G79,6)),FALSE))),IF(LEN(TRIM(J79&amp;""))=0,FALSE,NOT(IF(ISNUMBER(J79),AND(J79&gt;=0,J79=ROUND(J79,6)),FALSE))),IF(LEN(TRIM(H79&amp;""))=0,FALSE,NOT(IF(ISNUMBER(H79),AND(H79=ROUND(H79,4)),FALSE))),IF(LEN(TRIM(K79&amp;""))=0,FALSE,NOT(IF(ISNUMBER(K79),AND(K79=ROUND(K79,4)),FALSE)))),OR(AND(L79="Comparable",LEN(TRIM(F79&amp;""))&gt;0,LEN(TRIM(I79&amp;""))&gt;0,UPPER(SUBSTITUTE(SUBSTITUTE(TRIM(F79&amp;""),"²","2"),"³","3"))&lt;&gt;UPPER(SUBSTITUTE(SUBSTITUTE(TRIM(I79&amp;""),"²","2"),"³","3"))),AND(L79="Alta",OR(LEN(TRIM(F79&amp;""))&gt;0,LEN(TRIM(H79&amp;""))&gt;0,IF(ISNUMBER(G79),G79&lt;&gt;0,FALSE))),AND(OR(L79="Baja",L79="A otra fase"),OR(LEN(TRIM(I79&amp;""))&gt;0,LEN(TRIM(K79&amp;""))&gt;0,IF(ISNUMBER(J79),J79&lt;&gt;0,FALSE)))),AND(LEN(TRIM(L79&amp;""))&gt;0,NOT(OR(L79="Comparable",L79="Alta",OR(L79="Baja",L79="A otra fase")))),AB79&gt;1))),1,0),0)</f>
        <v>0</v>
      </c>
      <c r="X79" s="41">
        <f>IF(OR(ISERROR(C79),ISERROR(D79),ISERROR(E79),ISERROR(F79),ISERROR(G79),ISERROR(H79),ISERROR(I79),ISERROR(J79),ISERROR(K79),ISERROR(L79),ISERROR(M79),ISERROR(N79)),2,IFERROR(IF(NOT(COUNTA(C79:N79)&gt;0),"",IF(OR(OR(IF(LEN(TRIM(G79&amp;""))=0,FALSE,NOT(IF(ISNUMBER(G79),AND(G79&gt;=0,G79=ROUND(G79,6)),FALSE))),IF(LEN(TRIM(J79&amp;""))=0,FALSE,NOT(IF(ISNUMBER(J79),AND(J79&gt;=0,J79=ROUND(J79,6)),FALSE))),IF(LEN(TRIM(H79&amp;""))=0,FALSE,NOT(IF(ISNUMBER(H79),AND(H79=ROUND(H79,4)),FALSE))),IF(LEN(TRIM(K79&amp;""))=0,FALSE,NOT(IF(ISNUMBER(K79),AND(K79=ROUND(K79,4)),FALSE)))),OR(AND(L79="Comparable",LEN(TRIM(F79&amp;""))&gt;0,LEN(TRIM(I79&amp;""))&gt;0,UPPER(SUBSTITUTE(SUBSTITUTE(TRIM(F79&amp;""),"²","2"),"³","3"))&lt;&gt;UPPER(SUBSTITUTE(SUBSTITUTE(TRIM(I79&amp;""),"²","2"),"³","3"))),AND(L79="Alta",OR(LEN(TRIM(F79&amp;""))&gt;0,LEN(TRIM(H79&amp;""))&gt;0,IF(ISNUMBER(G79),G79&lt;&gt;0,FALSE))),AND(OR(L79="Baja",L79="A otra fase"),OR(LEN(TRIM(I79&amp;""))&gt;0,LEN(TRIM(K79&amp;""))&gt;0,IF(ISNUMBER(J79),J79&lt;&gt;0,FALSE)))),AND(LEN(TRIM(L79&amp;""))&gt;0,NOT(OR(L79="Comparable",L79="Alta",OR(L79="Baja",L79="A otra fase")))),AB79&gt;1),2,IF(AND(W79=1,LEN(TRIM(M79&amp;""))&gt;0,TRIM(M79)&lt;&gt;"Por confirmar",TRIM(M79)&lt;&gt;"Pendiente",IF(L79="A otra fase",AND(COUNTIF('FASES'!$C$10:$C$39,B79)=1,SUMIF('FASES'!$C$10:$C$39,B79,'FASES'!$N$10:$N$39)=0),COUNTIF('FASES'!$C$10:$C$39,B79)=0)),0,1))),2))</f>
      </c>
      <c r="Y79" s="41">
        <f>IF(L79="Alta",IF(ISNUMBER(K79),K79,""),IF(ISNUMBER(H79),H79,""))</f>
      </c>
      <c r="Z79" s="41">
        <f>IF(OR(L79="Baja",L79="A otra fase"),IF(ISNUMBER(H79),H79,""),IF(ISNUMBER(K79),K79,""))</f>
      </c>
      <c r="AA79" s="41">
        <f>IFERROR(IF(AND(LEN(TRIM(C79&amp;""))&gt;0,LEN(TRIM(D79&amp;""))&gt;0),"ID:"&amp;SUBSTITUTE(SUBSTITUTE(SUBSTITUTE(SUBSTITUTE(UPPER(LEN(TRIM("C: "&amp;C79))&amp;":"&amp;TRIM("C: "&amp;C79)&amp;"|"&amp;LEN(TRIM("K: "&amp;D79))&amp;":"&amp;TRIM("K: "&amp;D79)),"!","!E"),"*","!A"),"?","!B"),"~","!C"),""),"")</f>
      </c>
      <c r="AB79" s="41" t="n">
        <f>IF(LEN(TRIM(AA79&amp;""))=0,0,COUNTIF($AA$10:$AA$109,AA79))</f>
        <v>0</v>
      </c>
    </row>
    <row r="80" ht="78" customHeight="1">
      <c r="B80" s="38" t="n">
        <v>71</v>
      </c>
      <c r="C80" s="43"/>
      <c r="D80" s="43"/>
      <c r="E80" s="44"/>
      <c r="F80" s="45"/>
      <c r="G80" s="46"/>
      <c r="H80" s="47"/>
      <c r="I80" s="45"/>
      <c r="J80" s="46"/>
      <c r="K80" s="47"/>
      <c r="L80" s="45"/>
      <c r="M80" s="44"/>
      <c r="N80" s="44"/>
      <c r="O80" s="38">
        <f>IF(NOT(ISNUMBER(X80)),"",IF(X80=2,"ROJO",IF(X80=1,"ÁMBAR","VERDE")))</f>
      </c>
      <c r="P80" s="39">
        <f>IFERROR(IF(NOT(COUNTA(C80:N80)&gt;0),"",IF(AB80&gt;1,"Clave repetida en el capítulo: distinguimos las ocurrencias.",IF(OR(OR(IF(LEN(TRIM(G80&amp;""))=0,FALSE,NOT(IF(ISNUMBER(G80),AND(G80&gt;=0,G80=ROUND(G80,6)),FALSE))),IF(LEN(TRIM(J80&amp;""))=0,FALSE,NOT(IF(ISNUMBER(J80),AND(J80&gt;=0,J80=ROUND(J80,6)),FALSE))),IF(LEN(TRIM(H80&amp;""))=0,FALSE,NOT(IF(ISNUMBER(H80),AND(H80=ROUND(H80,4)),FALSE))),IF(LEN(TRIM(K80&amp;""))=0,FALSE,NOT(IF(ISNUMBER(K80),AND(K80=ROUND(K80,4)),FALSE)))),OR(AND(L80="Comparable",LEN(TRIM(F80&amp;""))&gt;0,LEN(TRIM(I80&amp;""))&gt;0,UPPER(SUBSTITUTE(SUBSTITUTE(TRIM(F80&amp;""),"²","2"),"³","3"))&lt;&gt;UPPER(SUBSTITUTE(SUBSTITUTE(TRIM(I80&amp;""),"²","2"),"³","3"))),AND(L80="Alta",OR(LEN(TRIM(F80&amp;""))&gt;0,LEN(TRIM(H80&amp;""))&gt;0,IF(ISNUMBER(G80),G80&lt;&gt;0,FALSE))),AND(OR(L80="Baja",L80="A otra fase"),OR(LEN(TRIM(I80&amp;""))&gt;0,LEN(TRIM(K80&amp;""))&gt;0,IF(ISNUMBER(J80),J80&lt;&gt;0,FALSE)))),AND(LEN(TRIM(L80&amp;""))&gt;0,NOT(OR(L80="Comparable",L80="Alta",OR(L80="Baja",L80="A otra fase")))),AB80&gt;1),"Revisamos unidad, tipo y números. Alta: Q1=0, Ud1/P1 vacíos. Baja o fase: Q2=0, Ud2/P2 vacíos.",IF(W80=0,"Completamos cantidades, precios, unidades compatibles y referencias. Un vacío no es cero.",IF(OR(LEN(TRIM(M80&amp;""))=0,TRIM(M80)="Por confirmar",TRIM(M80)="Pendiente"),"La diferencia se conoce; falta documentar el motivo.",IF(X80&gt;0,"Revisamos FASES: destino, cantidad íntegra, previsión y referencias sin duplicar el ID.",IF(ABS(V80)&gt;0,"Datos completos. Incluimos el ajuste visible de redondeo al explicar la diferencia.","Datos completos para el alcance introducido."))))))),"Hay una entrada con error. Corregimos el dato antes de cerrar la comprobación.")</f>
      </c>
      <c r="Q80" s="41">
        <f>IF(W80=1,ROUND(G80*Y80,2),"")</f>
      </c>
      <c r="R80" s="41">
        <f>IF(W80=1,ROUND(J80*Z80,2),"")</f>
      </c>
      <c r="S80" s="41">
        <f>IF(W80=1,ROUND((J80-G80)*Y80,2),"")</f>
      </c>
      <c r="T80" s="41">
        <f>IF(W80=1,ROUND(J80*(Z80-Y80),2),"")</f>
      </c>
      <c r="U80" s="41">
        <f>IF(W80=1,ROUND(R80-Q80,2),"")</f>
      </c>
      <c r="V80" s="41">
        <f>IF(W80=1,ROUND(U80-S80-T80,2),"")</f>
      </c>
      <c r="W80" s="41" t="n">
        <f>IFERROR(IF(AND(LEN(TRIM(C80&amp;""))&gt;0,LEN(TRIM(D80&amp;""))&gt;0,LEN(TRIM(E80&amp;""))&gt;0,AND(LEN(TRIM(N80&amp;""))&gt;0,TRIM(N80)&lt;&gt;"Pendiente",TRIM(N80)&lt;&gt;"Por confirmar"),IF(ISNUMBER(G80),AND(G80&gt;=0,G80=ROUND(G80,6)),FALSE),IF(ISNUMBER(J80),AND(J80&gt;=0,J80=ROUND(J80,6)),FALSE),IF(L80="Comparable",AND(LEN(TRIM(F80&amp;""))&gt;0,LEN(TRIM(I80&amp;""))&gt;0,UPPER(SUBSTITUTE(SUBSTITUTE(TRIM(F80&amp;""),"²","2"),"³","3"))=UPPER(SUBSTITUTE(SUBSTITUTE(TRIM(I80&amp;""),"²","2"),"³","3"))),IF(L80="Alta",AND(LEN(TRIM(F80&amp;""))=0,LEN(TRIM(I80&amp;""))&gt;0),AND(LEN(TRIM(F80&amp;""))&gt;0,LEN(TRIM(I80&amp;""))=0))),IF(L80="Comparable",AND(IF(ISNUMBER(H80),AND(H80=ROUND(H80,4)),FALSE),IF(ISNUMBER(K80),AND(K80=ROUND(K80,4)),FALSE)),IF(L80="Alta",AND(IF(ISNUMBER(K80),AND(K80=ROUND(K80,4)),FALSE),LEN(TRIM(H80&amp;""))=0,G80=0),IF(OR(L80="Baja",L80="A otra fase"),AND(IF(ISNUMBER(H80),AND(H80=ROUND(H80,4)),FALSE),LEN(TRIM(K80&amp;""))=0,J80=0),FALSE))),NOT(OR(OR(IF(LEN(TRIM(G80&amp;""))=0,FALSE,NOT(IF(ISNUMBER(G80),AND(G80&gt;=0,G80=ROUND(G80,6)),FALSE))),IF(LEN(TRIM(J80&amp;""))=0,FALSE,NOT(IF(ISNUMBER(J80),AND(J80&gt;=0,J80=ROUND(J80,6)),FALSE))),IF(LEN(TRIM(H80&amp;""))=0,FALSE,NOT(IF(ISNUMBER(H80),AND(H80=ROUND(H80,4)),FALSE))),IF(LEN(TRIM(K80&amp;""))=0,FALSE,NOT(IF(ISNUMBER(K80),AND(K80=ROUND(K80,4)),FALSE)))),OR(AND(L80="Comparable",LEN(TRIM(F80&amp;""))&gt;0,LEN(TRIM(I80&amp;""))&gt;0,UPPER(SUBSTITUTE(SUBSTITUTE(TRIM(F80&amp;""),"²","2"),"³","3"))&lt;&gt;UPPER(SUBSTITUTE(SUBSTITUTE(TRIM(I80&amp;""),"²","2"),"³","3"))),AND(L80="Alta",OR(LEN(TRIM(F80&amp;""))&gt;0,LEN(TRIM(H80&amp;""))&gt;0,IF(ISNUMBER(G80),G80&lt;&gt;0,FALSE))),AND(OR(L80="Baja",L80="A otra fase"),OR(LEN(TRIM(I80&amp;""))&gt;0,LEN(TRIM(K80&amp;""))&gt;0,IF(ISNUMBER(J80),J80&lt;&gt;0,FALSE)))),AND(LEN(TRIM(L80&amp;""))&gt;0,NOT(OR(L80="Comparable",L80="Alta",OR(L80="Baja",L80="A otra fase")))),AB80&gt;1))),1,0),0)</f>
        <v>0</v>
      </c>
      <c r="X80" s="41">
        <f>IF(OR(ISERROR(C80),ISERROR(D80),ISERROR(E80),ISERROR(F80),ISERROR(G80),ISERROR(H80),ISERROR(I80),ISERROR(J80),ISERROR(K80),ISERROR(L80),ISERROR(M80),ISERROR(N80)),2,IFERROR(IF(NOT(COUNTA(C80:N80)&gt;0),"",IF(OR(OR(IF(LEN(TRIM(G80&amp;""))=0,FALSE,NOT(IF(ISNUMBER(G80),AND(G80&gt;=0,G80=ROUND(G80,6)),FALSE))),IF(LEN(TRIM(J80&amp;""))=0,FALSE,NOT(IF(ISNUMBER(J80),AND(J80&gt;=0,J80=ROUND(J80,6)),FALSE))),IF(LEN(TRIM(H80&amp;""))=0,FALSE,NOT(IF(ISNUMBER(H80),AND(H80=ROUND(H80,4)),FALSE))),IF(LEN(TRIM(K80&amp;""))=0,FALSE,NOT(IF(ISNUMBER(K80),AND(K80=ROUND(K80,4)),FALSE)))),OR(AND(L80="Comparable",LEN(TRIM(F80&amp;""))&gt;0,LEN(TRIM(I80&amp;""))&gt;0,UPPER(SUBSTITUTE(SUBSTITUTE(TRIM(F80&amp;""),"²","2"),"³","3"))&lt;&gt;UPPER(SUBSTITUTE(SUBSTITUTE(TRIM(I80&amp;""),"²","2"),"³","3"))),AND(L80="Alta",OR(LEN(TRIM(F80&amp;""))&gt;0,LEN(TRIM(H80&amp;""))&gt;0,IF(ISNUMBER(G80),G80&lt;&gt;0,FALSE))),AND(OR(L80="Baja",L80="A otra fase"),OR(LEN(TRIM(I80&amp;""))&gt;0,LEN(TRIM(K80&amp;""))&gt;0,IF(ISNUMBER(J80),J80&lt;&gt;0,FALSE)))),AND(LEN(TRIM(L80&amp;""))&gt;0,NOT(OR(L80="Comparable",L80="Alta",OR(L80="Baja",L80="A otra fase")))),AB80&gt;1),2,IF(AND(W80=1,LEN(TRIM(M80&amp;""))&gt;0,TRIM(M80)&lt;&gt;"Por confirmar",TRIM(M80)&lt;&gt;"Pendiente",IF(L80="A otra fase",AND(COUNTIF('FASES'!$C$10:$C$39,B80)=1,SUMIF('FASES'!$C$10:$C$39,B80,'FASES'!$N$10:$N$39)=0),COUNTIF('FASES'!$C$10:$C$39,B80)=0)),0,1))),2))</f>
      </c>
      <c r="Y80" s="41">
        <f>IF(L80="Alta",IF(ISNUMBER(K80),K80,""),IF(ISNUMBER(H80),H80,""))</f>
      </c>
      <c r="Z80" s="41">
        <f>IF(OR(L80="Baja",L80="A otra fase"),IF(ISNUMBER(H80),H80,""),IF(ISNUMBER(K80),K80,""))</f>
      </c>
      <c r="AA80" s="41">
        <f>IFERROR(IF(AND(LEN(TRIM(C80&amp;""))&gt;0,LEN(TRIM(D80&amp;""))&gt;0),"ID:"&amp;SUBSTITUTE(SUBSTITUTE(SUBSTITUTE(SUBSTITUTE(UPPER(LEN(TRIM("C: "&amp;C80))&amp;":"&amp;TRIM("C: "&amp;C80)&amp;"|"&amp;LEN(TRIM("K: "&amp;D80))&amp;":"&amp;TRIM("K: "&amp;D80)),"!","!E"),"*","!A"),"?","!B"),"~","!C"),""),"")</f>
      </c>
      <c r="AB80" s="41" t="n">
        <f>IF(LEN(TRIM(AA80&amp;""))=0,0,COUNTIF($AA$10:$AA$109,AA80))</f>
        <v>0</v>
      </c>
    </row>
    <row r="81" ht="78" customHeight="1">
      <c r="B81" s="38" t="n">
        <v>72</v>
      </c>
      <c r="C81" s="43"/>
      <c r="D81" s="43"/>
      <c r="E81" s="44"/>
      <c r="F81" s="45"/>
      <c r="G81" s="46"/>
      <c r="H81" s="47"/>
      <c r="I81" s="45"/>
      <c r="J81" s="46"/>
      <c r="K81" s="47"/>
      <c r="L81" s="45"/>
      <c r="M81" s="44"/>
      <c r="N81" s="44"/>
      <c r="O81" s="38">
        <f>IF(NOT(ISNUMBER(X81)),"",IF(X81=2,"ROJO",IF(X81=1,"ÁMBAR","VERDE")))</f>
      </c>
      <c r="P81" s="39">
        <f>IFERROR(IF(NOT(COUNTA(C81:N81)&gt;0),"",IF(AB81&gt;1,"Clave repetida en el capítulo: distinguimos las ocurrencias.",IF(OR(OR(IF(LEN(TRIM(G81&amp;""))=0,FALSE,NOT(IF(ISNUMBER(G81),AND(G81&gt;=0,G81=ROUND(G81,6)),FALSE))),IF(LEN(TRIM(J81&amp;""))=0,FALSE,NOT(IF(ISNUMBER(J81),AND(J81&gt;=0,J81=ROUND(J81,6)),FALSE))),IF(LEN(TRIM(H81&amp;""))=0,FALSE,NOT(IF(ISNUMBER(H81),AND(H81=ROUND(H81,4)),FALSE))),IF(LEN(TRIM(K81&amp;""))=0,FALSE,NOT(IF(ISNUMBER(K81),AND(K81=ROUND(K81,4)),FALSE)))),OR(AND(L81="Comparable",LEN(TRIM(F81&amp;""))&gt;0,LEN(TRIM(I81&amp;""))&gt;0,UPPER(SUBSTITUTE(SUBSTITUTE(TRIM(F81&amp;""),"²","2"),"³","3"))&lt;&gt;UPPER(SUBSTITUTE(SUBSTITUTE(TRIM(I81&amp;""),"²","2"),"³","3"))),AND(L81="Alta",OR(LEN(TRIM(F81&amp;""))&gt;0,LEN(TRIM(H81&amp;""))&gt;0,IF(ISNUMBER(G81),G81&lt;&gt;0,FALSE))),AND(OR(L81="Baja",L81="A otra fase"),OR(LEN(TRIM(I81&amp;""))&gt;0,LEN(TRIM(K81&amp;""))&gt;0,IF(ISNUMBER(J81),J81&lt;&gt;0,FALSE)))),AND(LEN(TRIM(L81&amp;""))&gt;0,NOT(OR(L81="Comparable",L81="Alta",OR(L81="Baja",L81="A otra fase")))),AB81&gt;1),"Revisamos unidad, tipo y números. Alta: Q1=0, Ud1/P1 vacíos. Baja o fase: Q2=0, Ud2/P2 vacíos.",IF(W81=0,"Completamos cantidades, precios, unidades compatibles y referencias. Un vacío no es cero.",IF(OR(LEN(TRIM(M81&amp;""))=0,TRIM(M81)="Por confirmar",TRIM(M81)="Pendiente"),"La diferencia se conoce; falta documentar el motivo.",IF(X81&gt;0,"Revisamos FASES: destino, cantidad íntegra, previsión y referencias sin duplicar el ID.",IF(ABS(V81)&gt;0,"Datos completos. Incluimos el ajuste visible de redondeo al explicar la diferencia.","Datos completos para el alcance introducido."))))))),"Hay una entrada con error. Corregimos el dato antes de cerrar la comprobación.")</f>
      </c>
      <c r="Q81" s="41">
        <f>IF(W81=1,ROUND(G81*Y81,2),"")</f>
      </c>
      <c r="R81" s="41">
        <f>IF(W81=1,ROUND(J81*Z81,2),"")</f>
      </c>
      <c r="S81" s="41">
        <f>IF(W81=1,ROUND((J81-G81)*Y81,2),"")</f>
      </c>
      <c r="T81" s="41">
        <f>IF(W81=1,ROUND(J81*(Z81-Y81),2),"")</f>
      </c>
      <c r="U81" s="41">
        <f>IF(W81=1,ROUND(R81-Q81,2),"")</f>
      </c>
      <c r="V81" s="41">
        <f>IF(W81=1,ROUND(U81-S81-T81,2),"")</f>
      </c>
      <c r="W81" s="41" t="n">
        <f>IFERROR(IF(AND(LEN(TRIM(C81&amp;""))&gt;0,LEN(TRIM(D81&amp;""))&gt;0,LEN(TRIM(E81&amp;""))&gt;0,AND(LEN(TRIM(N81&amp;""))&gt;0,TRIM(N81)&lt;&gt;"Pendiente",TRIM(N81)&lt;&gt;"Por confirmar"),IF(ISNUMBER(G81),AND(G81&gt;=0,G81=ROUND(G81,6)),FALSE),IF(ISNUMBER(J81),AND(J81&gt;=0,J81=ROUND(J81,6)),FALSE),IF(L81="Comparable",AND(LEN(TRIM(F81&amp;""))&gt;0,LEN(TRIM(I81&amp;""))&gt;0,UPPER(SUBSTITUTE(SUBSTITUTE(TRIM(F81&amp;""),"²","2"),"³","3"))=UPPER(SUBSTITUTE(SUBSTITUTE(TRIM(I81&amp;""),"²","2"),"³","3"))),IF(L81="Alta",AND(LEN(TRIM(F81&amp;""))=0,LEN(TRIM(I81&amp;""))&gt;0),AND(LEN(TRIM(F81&amp;""))&gt;0,LEN(TRIM(I81&amp;""))=0))),IF(L81="Comparable",AND(IF(ISNUMBER(H81),AND(H81=ROUND(H81,4)),FALSE),IF(ISNUMBER(K81),AND(K81=ROUND(K81,4)),FALSE)),IF(L81="Alta",AND(IF(ISNUMBER(K81),AND(K81=ROUND(K81,4)),FALSE),LEN(TRIM(H81&amp;""))=0,G81=0),IF(OR(L81="Baja",L81="A otra fase"),AND(IF(ISNUMBER(H81),AND(H81=ROUND(H81,4)),FALSE),LEN(TRIM(K81&amp;""))=0,J81=0),FALSE))),NOT(OR(OR(IF(LEN(TRIM(G81&amp;""))=0,FALSE,NOT(IF(ISNUMBER(G81),AND(G81&gt;=0,G81=ROUND(G81,6)),FALSE))),IF(LEN(TRIM(J81&amp;""))=0,FALSE,NOT(IF(ISNUMBER(J81),AND(J81&gt;=0,J81=ROUND(J81,6)),FALSE))),IF(LEN(TRIM(H81&amp;""))=0,FALSE,NOT(IF(ISNUMBER(H81),AND(H81=ROUND(H81,4)),FALSE))),IF(LEN(TRIM(K81&amp;""))=0,FALSE,NOT(IF(ISNUMBER(K81),AND(K81=ROUND(K81,4)),FALSE)))),OR(AND(L81="Comparable",LEN(TRIM(F81&amp;""))&gt;0,LEN(TRIM(I81&amp;""))&gt;0,UPPER(SUBSTITUTE(SUBSTITUTE(TRIM(F81&amp;""),"²","2"),"³","3"))&lt;&gt;UPPER(SUBSTITUTE(SUBSTITUTE(TRIM(I81&amp;""),"²","2"),"³","3"))),AND(L81="Alta",OR(LEN(TRIM(F81&amp;""))&gt;0,LEN(TRIM(H81&amp;""))&gt;0,IF(ISNUMBER(G81),G81&lt;&gt;0,FALSE))),AND(OR(L81="Baja",L81="A otra fase"),OR(LEN(TRIM(I81&amp;""))&gt;0,LEN(TRIM(K81&amp;""))&gt;0,IF(ISNUMBER(J81),J81&lt;&gt;0,FALSE)))),AND(LEN(TRIM(L81&amp;""))&gt;0,NOT(OR(L81="Comparable",L81="Alta",OR(L81="Baja",L81="A otra fase")))),AB81&gt;1))),1,0),0)</f>
        <v>0</v>
      </c>
      <c r="X81" s="41">
        <f>IF(OR(ISERROR(C81),ISERROR(D81),ISERROR(E81),ISERROR(F81),ISERROR(G81),ISERROR(H81),ISERROR(I81),ISERROR(J81),ISERROR(K81),ISERROR(L81),ISERROR(M81),ISERROR(N81)),2,IFERROR(IF(NOT(COUNTA(C81:N81)&gt;0),"",IF(OR(OR(IF(LEN(TRIM(G81&amp;""))=0,FALSE,NOT(IF(ISNUMBER(G81),AND(G81&gt;=0,G81=ROUND(G81,6)),FALSE))),IF(LEN(TRIM(J81&amp;""))=0,FALSE,NOT(IF(ISNUMBER(J81),AND(J81&gt;=0,J81=ROUND(J81,6)),FALSE))),IF(LEN(TRIM(H81&amp;""))=0,FALSE,NOT(IF(ISNUMBER(H81),AND(H81=ROUND(H81,4)),FALSE))),IF(LEN(TRIM(K81&amp;""))=0,FALSE,NOT(IF(ISNUMBER(K81),AND(K81=ROUND(K81,4)),FALSE)))),OR(AND(L81="Comparable",LEN(TRIM(F81&amp;""))&gt;0,LEN(TRIM(I81&amp;""))&gt;0,UPPER(SUBSTITUTE(SUBSTITUTE(TRIM(F81&amp;""),"²","2"),"³","3"))&lt;&gt;UPPER(SUBSTITUTE(SUBSTITUTE(TRIM(I81&amp;""),"²","2"),"³","3"))),AND(L81="Alta",OR(LEN(TRIM(F81&amp;""))&gt;0,LEN(TRIM(H81&amp;""))&gt;0,IF(ISNUMBER(G81),G81&lt;&gt;0,FALSE))),AND(OR(L81="Baja",L81="A otra fase"),OR(LEN(TRIM(I81&amp;""))&gt;0,LEN(TRIM(K81&amp;""))&gt;0,IF(ISNUMBER(J81),J81&lt;&gt;0,FALSE)))),AND(LEN(TRIM(L81&amp;""))&gt;0,NOT(OR(L81="Comparable",L81="Alta",OR(L81="Baja",L81="A otra fase")))),AB81&gt;1),2,IF(AND(W81=1,LEN(TRIM(M81&amp;""))&gt;0,TRIM(M81)&lt;&gt;"Por confirmar",TRIM(M81)&lt;&gt;"Pendiente",IF(L81="A otra fase",AND(COUNTIF('FASES'!$C$10:$C$39,B81)=1,SUMIF('FASES'!$C$10:$C$39,B81,'FASES'!$N$10:$N$39)=0),COUNTIF('FASES'!$C$10:$C$39,B81)=0)),0,1))),2))</f>
      </c>
      <c r="Y81" s="41">
        <f>IF(L81="Alta",IF(ISNUMBER(K81),K81,""),IF(ISNUMBER(H81),H81,""))</f>
      </c>
      <c r="Z81" s="41">
        <f>IF(OR(L81="Baja",L81="A otra fase"),IF(ISNUMBER(H81),H81,""),IF(ISNUMBER(K81),K81,""))</f>
      </c>
      <c r="AA81" s="41">
        <f>IFERROR(IF(AND(LEN(TRIM(C81&amp;""))&gt;0,LEN(TRIM(D81&amp;""))&gt;0),"ID:"&amp;SUBSTITUTE(SUBSTITUTE(SUBSTITUTE(SUBSTITUTE(UPPER(LEN(TRIM("C: "&amp;C81))&amp;":"&amp;TRIM("C: "&amp;C81)&amp;"|"&amp;LEN(TRIM("K: "&amp;D81))&amp;":"&amp;TRIM("K: "&amp;D81)),"!","!E"),"*","!A"),"?","!B"),"~","!C"),""),"")</f>
      </c>
      <c r="AB81" s="41" t="n">
        <f>IF(LEN(TRIM(AA81&amp;""))=0,0,COUNTIF($AA$10:$AA$109,AA81))</f>
        <v>0</v>
      </c>
    </row>
    <row r="82" ht="78" customHeight="1">
      <c r="B82" s="38" t="n">
        <v>73</v>
      </c>
      <c r="C82" s="43"/>
      <c r="D82" s="43"/>
      <c r="E82" s="44"/>
      <c r="F82" s="45"/>
      <c r="G82" s="46"/>
      <c r="H82" s="47"/>
      <c r="I82" s="45"/>
      <c r="J82" s="46"/>
      <c r="K82" s="47"/>
      <c r="L82" s="45"/>
      <c r="M82" s="44"/>
      <c r="N82" s="44"/>
      <c r="O82" s="38">
        <f>IF(NOT(ISNUMBER(X82)),"",IF(X82=2,"ROJO",IF(X82=1,"ÁMBAR","VERDE")))</f>
      </c>
      <c r="P82" s="39">
        <f>IFERROR(IF(NOT(COUNTA(C82:N82)&gt;0),"",IF(AB82&gt;1,"Clave repetida en el capítulo: distinguimos las ocurrencias.",IF(OR(OR(IF(LEN(TRIM(G82&amp;""))=0,FALSE,NOT(IF(ISNUMBER(G82),AND(G82&gt;=0,G82=ROUND(G82,6)),FALSE))),IF(LEN(TRIM(J82&amp;""))=0,FALSE,NOT(IF(ISNUMBER(J82),AND(J82&gt;=0,J82=ROUND(J82,6)),FALSE))),IF(LEN(TRIM(H82&amp;""))=0,FALSE,NOT(IF(ISNUMBER(H82),AND(H82=ROUND(H82,4)),FALSE))),IF(LEN(TRIM(K82&amp;""))=0,FALSE,NOT(IF(ISNUMBER(K82),AND(K82=ROUND(K82,4)),FALSE)))),OR(AND(L82="Comparable",LEN(TRIM(F82&amp;""))&gt;0,LEN(TRIM(I82&amp;""))&gt;0,UPPER(SUBSTITUTE(SUBSTITUTE(TRIM(F82&amp;""),"²","2"),"³","3"))&lt;&gt;UPPER(SUBSTITUTE(SUBSTITUTE(TRIM(I82&amp;""),"²","2"),"³","3"))),AND(L82="Alta",OR(LEN(TRIM(F82&amp;""))&gt;0,LEN(TRIM(H82&amp;""))&gt;0,IF(ISNUMBER(G82),G82&lt;&gt;0,FALSE))),AND(OR(L82="Baja",L82="A otra fase"),OR(LEN(TRIM(I82&amp;""))&gt;0,LEN(TRIM(K82&amp;""))&gt;0,IF(ISNUMBER(J82),J82&lt;&gt;0,FALSE)))),AND(LEN(TRIM(L82&amp;""))&gt;0,NOT(OR(L82="Comparable",L82="Alta",OR(L82="Baja",L82="A otra fase")))),AB82&gt;1),"Revisamos unidad, tipo y números. Alta: Q1=0, Ud1/P1 vacíos. Baja o fase: Q2=0, Ud2/P2 vacíos.",IF(W82=0,"Completamos cantidades, precios, unidades compatibles y referencias. Un vacío no es cero.",IF(OR(LEN(TRIM(M82&amp;""))=0,TRIM(M82)="Por confirmar",TRIM(M82)="Pendiente"),"La diferencia se conoce; falta documentar el motivo.",IF(X82&gt;0,"Revisamos FASES: destino, cantidad íntegra, previsión y referencias sin duplicar el ID.",IF(ABS(V82)&gt;0,"Datos completos. Incluimos el ajuste visible de redondeo al explicar la diferencia.","Datos completos para el alcance introducido."))))))),"Hay una entrada con error. Corregimos el dato antes de cerrar la comprobación.")</f>
      </c>
      <c r="Q82" s="41">
        <f>IF(W82=1,ROUND(G82*Y82,2),"")</f>
      </c>
      <c r="R82" s="41">
        <f>IF(W82=1,ROUND(J82*Z82,2),"")</f>
      </c>
      <c r="S82" s="41">
        <f>IF(W82=1,ROUND((J82-G82)*Y82,2),"")</f>
      </c>
      <c r="T82" s="41">
        <f>IF(W82=1,ROUND(J82*(Z82-Y82),2),"")</f>
      </c>
      <c r="U82" s="41">
        <f>IF(W82=1,ROUND(R82-Q82,2),"")</f>
      </c>
      <c r="V82" s="41">
        <f>IF(W82=1,ROUND(U82-S82-T82,2),"")</f>
      </c>
      <c r="W82" s="41" t="n">
        <f>IFERROR(IF(AND(LEN(TRIM(C82&amp;""))&gt;0,LEN(TRIM(D82&amp;""))&gt;0,LEN(TRIM(E82&amp;""))&gt;0,AND(LEN(TRIM(N82&amp;""))&gt;0,TRIM(N82)&lt;&gt;"Pendiente",TRIM(N82)&lt;&gt;"Por confirmar"),IF(ISNUMBER(G82),AND(G82&gt;=0,G82=ROUND(G82,6)),FALSE),IF(ISNUMBER(J82),AND(J82&gt;=0,J82=ROUND(J82,6)),FALSE),IF(L82="Comparable",AND(LEN(TRIM(F82&amp;""))&gt;0,LEN(TRIM(I82&amp;""))&gt;0,UPPER(SUBSTITUTE(SUBSTITUTE(TRIM(F82&amp;""),"²","2"),"³","3"))=UPPER(SUBSTITUTE(SUBSTITUTE(TRIM(I82&amp;""),"²","2"),"³","3"))),IF(L82="Alta",AND(LEN(TRIM(F82&amp;""))=0,LEN(TRIM(I82&amp;""))&gt;0),AND(LEN(TRIM(F82&amp;""))&gt;0,LEN(TRIM(I82&amp;""))=0))),IF(L82="Comparable",AND(IF(ISNUMBER(H82),AND(H82=ROUND(H82,4)),FALSE),IF(ISNUMBER(K82),AND(K82=ROUND(K82,4)),FALSE)),IF(L82="Alta",AND(IF(ISNUMBER(K82),AND(K82=ROUND(K82,4)),FALSE),LEN(TRIM(H82&amp;""))=0,G82=0),IF(OR(L82="Baja",L82="A otra fase"),AND(IF(ISNUMBER(H82),AND(H82=ROUND(H82,4)),FALSE),LEN(TRIM(K82&amp;""))=0,J82=0),FALSE))),NOT(OR(OR(IF(LEN(TRIM(G82&amp;""))=0,FALSE,NOT(IF(ISNUMBER(G82),AND(G82&gt;=0,G82=ROUND(G82,6)),FALSE))),IF(LEN(TRIM(J82&amp;""))=0,FALSE,NOT(IF(ISNUMBER(J82),AND(J82&gt;=0,J82=ROUND(J82,6)),FALSE))),IF(LEN(TRIM(H82&amp;""))=0,FALSE,NOT(IF(ISNUMBER(H82),AND(H82=ROUND(H82,4)),FALSE))),IF(LEN(TRIM(K82&amp;""))=0,FALSE,NOT(IF(ISNUMBER(K82),AND(K82=ROUND(K82,4)),FALSE)))),OR(AND(L82="Comparable",LEN(TRIM(F82&amp;""))&gt;0,LEN(TRIM(I82&amp;""))&gt;0,UPPER(SUBSTITUTE(SUBSTITUTE(TRIM(F82&amp;""),"²","2"),"³","3"))&lt;&gt;UPPER(SUBSTITUTE(SUBSTITUTE(TRIM(I82&amp;""),"²","2"),"³","3"))),AND(L82="Alta",OR(LEN(TRIM(F82&amp;""))&gt;0,LEN(TRIM(H82&amp;""))&gt;0,IF(ISNUMBER(G82),G82&lt;&gt;0,FALSE))),AND(OR(L82="Baja",L82="A otra fase"),OR(LEN(TRIM(I82&amp;""))&gt;0,LEN(TRIM(K82&amp;""))&gt;0,IF(ISNUMBER(J82),J82&lt;&gt;0,FALSE)))),AND(LEN(TRIM(L82&amp;""))&gt;0,NOT(OR(L82="Comparable",L82="Alta",OR(L82="Baja",L82="A otra fase")))),AB82&gt;1))),1,0),0)</f>
        <v>0</v>
      </c>
      <c r="X82" s="41">
        <f>IF(OR(ISERROR(C82),ISERROR(D82),ISERROR(E82),ISERROR(F82),ISERROR(G82),ISERROR(H82),ISERROR(I82),ISERROR(J82),ISERROR(K82),ISERROR(L82),ISERROR(M82),ISERROR(N82)),2,IFERROR(IF(NOT(COUNTA(C82:N82)&gt;0),"",IF(OR(OR(IF(LEN(TRIM(G82&amp;""))=0,FALSE,NOT(IF(ISNUMBER(G82),AND(G82&gt;=0,G82=ROUND(G82,6)),FALSE))),IF(LEN(TRIM(J82&amp;""))=0,FALSE,NOT(IF(ISNUMBER(J82),AND(J82&gt;=0,J82=ROUND(J82,6)),FALSE))),IF(LEN(TRIM(H82&amp;""))=0,FALSE,NOT(IF(ISNUMBER(H82),AND(H82=ROUND(H82,4)),FALSE))),IF(LEN(TRIM(K82&amp;""))=0,FALSE,NOT(IF(ISNUMBER(K82),AND(K82=ROUND(K82,4)),FALSE)))),OR(AND(L82="Comparable",LEN(TRIM(F82&amp;""))&gt;0,LEN(TRIM(I82&amp;""))&gt;0,UPPER(SUBSTITUTE(SUBSTITUTE(TRIM(F82&amp;""),"²","2"),"³","3"))&lt;&gt;UPPER(SUBSTITUTE(SUBSTITUTE(TRIM(I82&amp;""),"²","2"),"³","3"))),AND(L82="Alta",OR(LEN(TRIM(F82&amp;""))&gt;0,LEN(TRIM(H82&amp;""))&gt;0,IF(ISNUMBER(G82),G82&lt;&gt;0,FALSE))),AND(OR(L82="Baja",L82="A otra fase"),OR(LEN(TRIM(I82&amp;""))&gt;0,LEN(TRIM(K82&amp;""))&gt;0,IF(ISNUMBER(J82),J82&lt;&gt;0,FALSE)))),AND(LEN(TRIM(L82&amp;""))&gt;0,NOT(OR(L82="Comparable",L82="Alta",OR(L82="Baja",L82="A otra fase")))),AB82&gt;1),2,IF(AND(W82=1,LEN(TRIM(M82&amp;""))&gt;0,TRIM(M82)&lt;&gt;"Por confirmar",TRIM(M82)&lt;&gt;"Pendiente",IF(L82="A otra fase",AND(COUNTIF('FASES'!$C$10:$C$39,B82)=1,SUMIF('FASES'!$C$10:$C$39,B82,'FASES'!$N$10:$N$39)=0),COUNTIF('FASES'!$C$10:$C$39,B82)=0)),0,1))),2))</f>
      </c>
      <c r="Y82" s="41">
        <f>IF(L82="Alta",IF(ISNUMBER(K82),K82,""),IF(ISNUMBER(H82),H82,""))</f>
      </c>
      <c r="Z82" s="41">
        <f>IF(OR(L82="Baja",L82="A otra fase"),IF(ISNUMBER(H82),H82,""),IF(ISNUMBER(K82),K82,""))</f>
      </c>
      <c r="AA82" s="41">
        <f>IFERROR(IF(AND(LEN(TRIM(C82&amp;""))&gt;0,LEN(TRIM(D82&amp;""))&gt;0),"ID:"&amp;SUBSTITUTE(SUBSTITUTE(SUBSTITUTE(SUBSTITUTE(UPPER(LEN(TRIM("C: "&amp;C82))&amp;":"&amp;TRIM("C: "&amp;C82)&amp;"|"&amp;LEN(TRIM("K: "&amp;D82))&amp;":"&amp;TRIM("K: "&amp;D82)),"!","!E"),"*","!A"),"?","!B"),"~","!C"),""),"")</f>
      </c>
      <c r="AB82" s="41" t="n">
        <f>IF(LEN(TRIM(AA82&amp;""))=0,0,COUNTIF($AA$10:$AA$109,AA82))</f>
        <v>0</v>
      </c>
    </row>
    <row r="83" ht="78" customHeight="1">
      <c r="B83" s="38" t="n">
        <v>74</v>
      </c>
      <c r="C83" s="43"/>
      <c r="D83" s="43"/>
      <c r="E83" s="44"/>
      <c r="F83" s="45"/>
      <c r="G83" s="46"/>
      <c r="H83" s="47"/>
      <c r="I83" s="45"/>
      <c r="J83" s="46"/>
      <c r="K83" s="47"/>
      <c r="L83" s="45"/>
      <c r="M83" s="44"/>
      <c r="N83" s="44"/>
      <c r="O83" s="38">
        <f>IF(NOT(ISNUMBER(X83)),"",IF(X83=2,"ROJO",IF(X83=1,"ÁMBAR","VERDE")))</f>
      </c>
      <c r="P83" s="39">
        <f>IFERROR(IF(NOT(COUNTA(C83:N83)&gt;0),"",IF(AB83&gt;1,"Clave repetida en el capítulo: distinguimos las ocurrencias.",IF(OR(OR(IF(LEN(TRIM(G83&amp;""))=0,FALSE,NOT(IF(ISNUMBER(G83),AND(G83&gt;=0,G83=ROUND(G83,6)),FALSE))),IF(LEN(TRIM(J83&amp;""))=0,FALSE,NOT(IF(ISNUMBER(J83),AND(J83&gt;=0,J83=ROUND(J83,6)),FALSE))),IF(LEN(TRIM(H83&amp;""))=0,FALSE,NOT(IF(ISNUMBER(H83),AND(H83=ROUND(H83,4)),FALSE))),IF(LEN(TRIM(K83&amp;""))=0,FALSE,NOT(IF(ISNUMBER(K83),AND(K83=ROUND(K83,4)),FALSE)))),OR(AND(L83="Comparable",LEN(TRIM(F83&amp;""))&gt;0,LEN(TRIM(I83&amp;""))&gt;0,UPPER(SUBSTITUTE(SUBSTITUTE(TRIM(F83&amp;""),"²","2"),"³","3"))&lt;&gt;UPPER(SUBSTITUTE(SUBSTITUTE(TRIM(I83&amp;""),"²","2"),"³","3"))),AND(L83="Alta",OR(LEN(TRIM(F83&amp;""))&gt;0,LEN(TRIM(H83&amp;""))&gt;0,IF(ISNUMBER(G83),G83&lt;&gt;0,FALSE))),AND(OR(L83="Baja",L83="A otra fase"),OR(LEN(TRIM(I83&amp;""))&gt;0,LEN(TRIM(K83&amp;""))&gt;0,IF(ISNUMBER(J83),J83&lt;&gt;0,FALSE)))),AND(LEN(TRIM(L83&amp;""))&gt;0,NOT(OR(L83="Comparable",L83="Alta",OR(L83="Baja",L83="A otra fase")))),AB83&gt;1),"Revisamos unidad, tipo y números. Alta: Q1=0, Ud1/P1 vacíos. Baja o fase: Q2=0, Ud2/P2 vacíos.",IF(W83=0,"Completamos cantidades, precios, unidades compatibles y referencias. Un vacío no es cero.",IF(OR(LEN(TRIM(M83&amp;""))=0,TRIM(M83)="Por confirmar",TRIM(M83)="Pendiente"),"La diferencia se conoce; falta documentar el motivo.",IF(X83&gt;0,"Revisamos FASES: destino, cantidad íntegra, previsión y referencias sin duplicar el ID.",IF(ABS(V83)&gt;0,"Datos completos. Incluimos el ajuste visible de redondeo al explicar la diferencia.","Datos completos para el alcance introducido."))))))),"Hay una entrada con error. Corregimos el dato antes de cerrar la comprobación.")</f>
      </c>
      <c r="Q83" s="41">
        <f>IF(W83=1,ROUND(G83*Y83,2),"")</f>
      </c>
      <c r="R83" s="41">
        <f>IF(W83=1,ROUND(J83*Z83,2),"")</f>
      </c>
      <c r="S83" s="41">
        <f>IF(W83=1,ROUND((J83-G83)*Y83,2),"")</f>
      </c>
      <c r="T83" s="41">
        <f>IF(W83=1,ROUND(J83*(Z83-Y83),2),"")</f>
      </c>
      <c r="U83" s="41">
        <f>IF(W83=1,ROUND(R83-Q83,2),"")</f>
      </c>
      <c r="V83" s="41">
        <f>IF(W83=1,ROUND(U83-S83-T83,2),"")</f>
      </c>
      <c r="W83" s="41" t="n">
        <f>IFERROR(IF(AND(LEN(TRIM(C83&amp;""))&gt;0,LEN(TRIM(D83&amp;""))&gt;0,LEN(TRIM(E83&amp;""))&gt;0,AND(LEN(TRIM(N83&amp;""))&gt;0,TRIM(N83)&lt;&gt;"Pendiente",TRIM(N83)&lt;&gt;"Por confirmar"),IF(ISNUMBER(G83),AND(G83&gt;=0,G83=ROUND(G83,6)),FALSE),IF(ISNUMBER(J83),AND(J83&gt;=0,J83=ROUND(J83,6)),FALSE),IF(L83="Comparable",AND(LEN(TRIM(F83&amp;""))&gt;0,LEN(TRIM(I83&amp;""))&gt;0,UPPER(SUBSTITUTE(SUBSTITUTE(TRIM(F83&amp;""),"²","2"),"³","3"))=UPPER(SUBSTITUTE(SUBSTITUTE(TRIM(I83&amp;""),"²","2"),"³","3"))),IF(L83="Alta",AND(LEN(TRIM(F83&amp;""))=0,LEN(TRIM(I83&amp;""))&gt;0),AND(LEN(TRIM(F83&amp;""))&gt;0,LEN(TRIM(I83&amp;""))=0))),IF(L83="Comparable",AND(IF(ISNUMBER(H83),AND(H83=ROUND(H83,4)),FALSE),IF(ISNUMBER(K83),AND(K83=ROUND(K83,4)),FALSE)),IF(L83="Alta",AND(IF(ISNUMBER(K83),AND(K83=ROUND(K83,4)),FALSE),LEN(TRIM(H83&amp;""))=0,G83=0),IF(OR(L83="Baja",L83="A otra fase"),AND(IF(ISNUMBER(H83),AND(H83=ROUND(H83,4)),FALSE),LEN(TRIM(K83&amp;""))=0,J83=0),FALSE))),NOT(OR(OR(IF(LEN(TRIM(G83&amp;""))=0,FALSE,NOT(IF(ISNUMBER(G83),AND(G83&gt;=0,G83=ROUND(G83,6)),FALSE))),IF(LEN(TRIM(J83&amp;""))=0,FALSE,NOT(IF(ISNUMBER(J83),AND(J83&gt;=0,J83=ROUND(J83,6)),FALSE))),IF(LEN(TRIM(H83&amp;""))=0,FALSE,NOT(IF(ISNUMBER(H83),AND(H83=ROUND(H83,4)),FALSE))),IF(LEN(TRIM(K83&amp;""))=0,FALSE,NOT(IF(ISNUMBER(K83),AND(K83=ROUND(K83,4)),FALSE)))),OR(AND(L83="Comparable",LEN(TRIM(F83&amp;""))&gt;0,LEN(TRIM(I83&amp;""))&gt;0,UPPER(SUBSTITUTE(SUBSTITUTE(TRIM(F83&amp;""),"²","2"),"³","3"))&lt;&gt;UPPER(SUBSTITUTE(SUBSTITUTE(TRIM(I83&amp;""),"²","2"),"³","3"))),AND(L83="Alta",OR(LEN(TRIM(F83&amp;""))&gt;0,LEN(TRIM(H83&amp;""))&gt;0,IF(ISNUMBER(G83),G83&lt;&gt;0,FALSE))),AND(OR(L83="Baja",L83="A otra fase"),OR(LEN(TRIM(I83&amp;""))&gt;0,LEN(TRIM(K83&amp;""))&gt;0,IF(ISNUMBER(J83),J83&lt;&gt;0,FALSE)))),AND(LEN(TRIM(L83&amp;""))&gt;0,NOT(OR(L83="Comparable",L83="Alta",OR(L83="Baja",L83="A otra fase")))),AB83&gt;1))),1,0),0)</f>
        <v>0</v>
      </c>
      <c r="X83" s="41">
        <f>IF(OR(ISERROR(C83),ISERROR(D83),ISERROR(E83),ISERROR(F83),ISERROR(G83),ISERROR(H83),ISERROR(I83),ISERROR(J83),ISERROR(K83),ISERROR(L83),ISERROR(M83),ISERROR(N83)),2,IFERROR(IF(NOT(COUNTA(C83:N83)&gt;0),"",IF(OR(OR(IF(LEN(TRIM(G83&amp;""))=0,FALSE,NOT(IF(ISNUMBER(G83),AND(G83&gt;=0,G83=ROUND(G83,6)),FALSE))),IF(LEN(TRIM(J83&amp;""))=0,FALSE,NOT(IF(ISNUMBER(J83),AND(J83&gt;=0,J83=ROUND(J83,6)),FALSE))),IF(LEN(TRIM(H83&amp;""))=0,FALSE,NOT(IF(ISNUMBER(H83),AND(H83=ROUND(H83,4)),FALSE))),IF(LEN(TRIM(K83&amp;""))=0,FALSE,NOT(IF(ISNUMBER(K83),AND(K83=ROUND(K83,4)),FALSE)))),OR(AND(L83="Comparable",LEN(TRIM(F83&amp;""))&gt;0,LEN(TRIM(I83&amp;""))&gt;0,UPPER(SUBSTITUTE(SUBSTITUTE(TRIM(F83&amp;""),"²","2"),"³","3"))&lt;&gt;UPPER(SUBSTITUTE(SUBSTITUTE(TRIM(I83&amp;""),"²","2"),"³","3"))),AND(L83="Alta",OR(LEN(TRIM(F83&amp;""))&gt;0,LEN(TRIM(H83&amp;""))&gt;0,IF(ISNUMBER(G83),G83&lt;&gt;0,FALSE))),AND(OR(L83="Baja",L83="A otra fase"),OR(LEN(TRIM(I83&amp;""))&gt;0,LEN(TRIM(K83&amp;""))&gt;0,IF(ISNUMBER(J83),J83&lt;&gt;0,FALSE)))),AND(LEN(TRIM(L83&amp;""))&gt;0,NOT(OR(L83="Comparable",L83="Alta",OR(L83="Baja",L83="A otra fase")))),AB83&gt;1),2,IF(AND(W83=1,LEN(TRIM(M83&amp;""))&gt;0,TRIM(M83)&lt;&gt;"Por confirmar",TRIM(M83)&lt;&gt;"Pendiente",IF(L83="A otra fase",AND(COUNTIF('FASES'!$C$10:$C$39,B83)=1,SUMIF('FASES'!$C$10:$C$39,B83,'FASES'!$N$10:$N$39)=0),COUNTIF('FASES'!$C$10:$C$39,B83)=0)),0,1))),2))</f>
      </c>
      <c r="Y83" s="41">
        <f>IF(L83="Alta",IF(ISNUMBER(K83),K83,""),IF(ISNUMBER(H83),H83,""))</f>
      </c>
      <c r="Z83" s="41">
        <f>IF(OR(L83="Baja",L83="A otra fase"),IF(ISNUMBER(H83),H83,""),IF(ISNUMBER(K83),K83,""))</f>
      </c>
      <c r="AA83" s="41">
        <f>IFERROR(IF(AND(LEN(TRIM(C83&amp;""))&gt;0,LEN(TRIM(D83&amp;""))&gt;0),"ID:"&amp;SUBSTITUTE(SUBSTITUTE(SUBSTITUTE(SUBSTITUTE(UPPER(LEN(TRIM("C: "&amp;C83))&amp;":"&amp;TRIM("C: "&amp;C83)&amp;"|"&amp;LEN(TRIM("K: "&amp;D83))&amp;":"&amp;TRIM("K: "&amp;D83)),"!","!E"),"*","!A"),"?","!B"),"~","!C"),""),"")</f>
      </c>
      <c r="AB83" s="41" t="n">
        <f>IF(LEN(TRIM(AA83&amp;""))=0,0,COUNTIF($AA$10:$AA$109,AA83))</f>
        <v>0</v>
      </c>
    </row>
    <row r="84" ht="78" customHeight="1">
      <c r="B84" s="38" t="n">
        <v>75</v>
      </c>
      <c r="C84" s="43"/>
      <c r="D84" s="43"/>
      <c r="E84" s="44"/>
      <c r="F84" s="45"/>
      <c r="G84" s="46"/>
      <c r="H84" s="47"/>
      <c r="I84" s="45"/>
      <c r="J84" s="46"/>
      <c r="K84" s="47"/>
      <c r="L84" s="45"/>
      <c r="M84" s="44"/>
      <c r="N84" s="44"/>
      <c r="O84" s="38">
        <f>IF(NOT(ISNUMBER(X84)),"",IF(X84=2,"ROJO",IF(X84=1,"ÁMBAR","VERDE")))</f>
      </c>
      <c r="P84" s="39">
        <f>IFERROR(IF(NOT(COUNTA(C84:N84)&gt;0),"",IF(AB84&gt;1,"Clave repetida en el capítulo: distinguimos las ocurrencias.",IF(OR(OR(IF(LEN(TRIM(G84&amp;""))=0,FALSE,NOT(IF(ISNUMBER(G84),AND(G84&gt;=0,G84=ROUND(G84,6)),FALSE))),IF(LEN(TRIM(J84&amp;""))=0,FALSE,NOT(IF(ISNUMBER(J84),AND(J84&gt;=0,J84=ROUND(J84,6)),FALSE))),IF(LEN(TRIM(H84&amp;""))=0,FALSE,NOT(IF(ISNUMBER(H84),AND(H84=ROUND(H84,4)),FALSE))),IF(LEN(TRIM(K84&amp;""))=0,FALSE,NOT(IF(ISNUMBER(K84),AND(K84=ROUND(K84,4)),FALSE)))),OR(AND(L84="Comparable",LEN(TRIM(F84&amp;""))&gt;0,LEN(TRIM(I84&amp;""))&gt;0,UPPER(SUBSTITUTE(SUBSTITUTE(TRIM(F84&amp;""),"²","2"),"³","3"))&lt;&gt;UPPER(SUBSTITUTE(SUBSTITUTE(TRIM(I84&amp;""),"²","2"),"³","3"))),AND(L84="Alta",OR(LEN(TRIM(F84&amp;""))&gt;0,LEN(TRIM(H84&amp;""))&gt;0,IF(ISNUMBER(G84),G84&lt;&gt;0,FALSE))),AND(OR(L84="Baja",L84="A otra fase"),OR(LEN(TRIM(I84&amp;""))&gt;0,LEN(TRIM(K84&amp;""))&gt;0,IF(ISNUMBER(J84),J84&lt;&gt;0,FALSE)))),AND(LEN(TRIM(L84&amp;""))&gt;0,NOT(OR(L84="Comparable",L84="Alta",OR(L84="Baja",L84="A otra fase")))),AB84&gt;1),"Revisamos unidad, tipo y números. Alta: Q1=0, Ud1/P1 vacíos. Baja o fase: Q2=0, Ud2/P2 vacíos.",IF(W84=0,"Completamos cantidades, precios, unidades compatibles y referencias. Un vacío no es cero.",IF(OR(LEN(TRIM(M84&amp;""))=0,TRIM(M84)="Por confirmar",TRIM(M84)="Pendiente"),"La diferencia se conoce; falta documentar el motivo.",IF(X84&gt;0,"Revisamos FASES: destino, cantidad íntegra, previsión y referencias sin duplicar el ID.",IF(ABS(V84)&gt;0,"Datos completos. Incluimos el ajuste visible de redondeo al explicar la diferencia.","Datos completos para el alcance introducido."))))))),"Hay una entrada con error. Corregimos el dato antes de cerrar la comprobación.")</f>
      </c>
      <c r="Q84" s="41">
        <f>IF(W84=1,ROUND(G84*Y84,2),"")</f>
      </c>
      <c r="R84" s="41">
        <f>IF(W84=1,ROUND(J84*Z84,2),"")</f>
      </c>
      <c r="S84" s="41">
        <f>IF(W84=1,ROUND((J84-G84)*Y84,2),"")</f>
      </c>
      <c r="T84" s="41">
        <f>IF(W84=1,ROUND(J84*(Z84-Y84),2),"")</f>
      </c>
      <c r="U84" s="41">
        <f>IF(W84=1,ROUND(R84-Q84,2),"")</f>
      </c>
      <c r="V84" s="41">
        <f>IF(W84=1,ROUND(U84-S84-T84,2),"")</f>
      </c>
      <c r="W84" s="41" t="n">
        <f>IFERROR(IF(AND(LEN(TRIM(C84&amp;""))&gt;0,LEN(TRIM(D84&amp;""))&gt;0,LEN(TRIM(E84&amp;""))&gt;0,AND(LEN(TRIM(N84&amp;""))&gt;0,TRIM(N84)&lt;&gt;"Pendiente",TRIM(N84)&lt;&gt;"Por confirmar"),IF(ISNUMBER(G84),AND(G84&gt;=0,G84=ROUND(G84,6)),FALSE),IF(ISNUMBER(J84),AND(J84&gt;=0,J84=ROUND(J84,6)),FALSE),IF(L84="Comparable",AND(LEN(TRIM(F84&amp;""))&gt;0,LEN(TRIM(I84&amp;""))&gt;0,UPPER(SUBSTITUTE(SUBSTITUTE(TRIM(F84&amp;""),"²","2"),"³","3"))=UPPER(SUBSTITUTE(SUBSTITUTE(TRIM(I84&amp;""),"²","2"),"³","3"))),IF(L84="Alta",AND(LEN(TRIM(F84&amp;""))=0,LEN(TRIM(I84&amp;""))&gt;0),AND(LEN(TRIM(F84&amp;""))&gt;0,LEN(TRIM(I84&amp;""))=0))),IF(L84="Comparable",AND(IF(ISNUMBER(H84),AND(H84=ROUND(H84,4)),FALSE),IF(ISNUMBER(K84),AND(K84=ROUND(K84,4)),FALSE)),IF(L84="Alta",AND(IF(ISNUMBER(K84),AND(K84=ROUND(K84,4)),FALSE),LEN(TRIM(H84&amp;""))=0,G84=0),IF(OR(L84="Baja",L84="A otra fase"),AND(IF(ISNUMBER(H84),AND(H84=ROUND(H84,4)),FALSE),LEN(TRIM(K84&amp;""))=0,J84=0),FALSE))),NOT(OR(OR(IF(LEN(TRIM(G84&amp;""))=0,FALSE,NOT(IF(ISNUMBER(G84),AND(G84&gt;=0,G84=ROUND(G84,6)),FALSE))),IF(LEN(TRIM(J84&amp;""))=0,FALSE,NOT(IF(ISNUMBER(J84),AND(J84&gt;=0,J84=ROUND(J84,6)),FALSE))),IF(LEN(TRIM(H84&amp;""))=0,FALSE,NOT(IF(ISNUMBER(H84),AND(H84=ROUND(H84,4)),FALSE))),IF(LEN(TRIM(K84&amp;""))=0,FALSE,NOT(IF(ISNUMBER(K84),AND(K84=ROUND(K84,4)),FALSE)))),OR(AND(L84="Comparable",LEN(TRIM(F84&amp;""))&gt;0,LEN(TRIM(I84&amp;""))&gt;0,UPPER(SUBSTITUTE(SUBSTITUTE(TRIM(F84&amp;""),"²","2"),"³","3"))&lt;&gt;UPPER(SUBSTITUTE(SUBSTITUTE(TRIM(I84&amp;""),"²","2"),"³","3"))),AND(L84="Alta",OR(LEN(TRIM(F84&amp;""))&gt;0,LEN(TRIM(H84&amp;""))&gt;0,IF(ISNUMBER(G84),G84&lt;&gt;0,FALSE))),AND(OR(L84="Baja",L84="A otra fase"),OR(LEN(TRIM(I84&amp;""))&gt;0,LEN(TRIM(K84&amp;""))&gt;0,IF(ISNUMBER(J84),J84&lt;&gt;0,FALSE)))),AND(LEN(TRIM(L84&amp;""))&gt;0,NOT(OR(L84="Comparable",L84="Alta",OR(L84="Baja",L84="A otra fase")))),AB84&gt;1))),1,0),0)</f>
        <v>0</v>
      </c>
      <c r="X84" s="41">
        <f>IF(OR(ISERROR(C84),ISERROR(D84),ISERROR(E84),ISERROR(F84),ISERROR(G84),ISERROR(H84),ISERROR(I84),ISERROR(J84),ISERROR(K84),ISERROR(L84),ISERROR(M84),ISERROR(N84)),2,IFERROR(IF(NOT(COUNTA(C84:N84)&gt;0),"",IF(OR(OR(IF(LEN(TRIM(G84&amp;""))=0,FALSE,NOT(IF(ISNUMBER(G84),AND(G84&gt;=0,G84=ROUND(G84,6)),FALSE))),IF(LEN(TRIM(J84&amp;""))=0,FALSE,NOT(IF(ISNUMBER(J84),AND(J84&gt;=0,J84=ROUND(J84,6)),FALSE))),IF(LEN(TRIM(H84&amp;""))=0,FALSE,NOT(IF(ISNUMBER(H84),AND(H84=ROUND(H84,4)),FALSE))),IF(LEN(TRIM(K84&amp;""))=0,FALSE,NOT(IF(ISNUMBER(K84),AND(K84=ROUND(K84,4)),FALSE)))),OR(AND(L84="Comparable",LEN(TRIM(F84&amp;""))&gt;0,LEN(TRIM(I84&amp;""))&gt;0,UPPER(SUBSTITUTE(SUBSTITUTE(TRIM(F84&amp;""),"²","2"),"³","3"))&lt;&gt;UPPER(SUBSTITUTE(SUBSTITUTE(TRIM(I84&amp;""),"²","2"),"³","3"))),AND(L84="Alta",OR(LEN(TRIM(F84&amp;""))&gt;0,LEN(TRIM(H84&amp;""))&gt;0,IF(ISNUMBER(G84),G84&lt;&gt;0,FALSE))),AND(OR(L84="Baja",L84="A otra fase"),OR(LEN(TRIM(I84&amp;""))&gt;0,LEN(TRIM(K84&amp;""))&gt;0,IF(ISNUMBER(J84),J84&lt;&gt;0,FALSE)))),AND(LEN(TRIM(L84&amp;""))&gt;0,NOT(OR(L84="Comparable",L84="Alta",OR(L84="Baja",L84="A otra fase")))),AB84&gt;1),2,IF(AND(W84=1,LEN(TRIM(M84&amp;""))&gt;0,TRIM(M84)&lt;&gt;"Por confirmar",TRIM(M84)&lt;&gt;"Pendiente",IF(L84="A otra fase",AND(COUNTIF('FASES'!$C$10:$C$39,B84)=1,SUMIF('FASES'!$C$10:$C$39,B84,'FASES'!$N$10:$N$39)=0),COUNTIF('FASES'!$C$10:$C$39,B84)=0)),0,1))),2))</f>
      </c>
      <c r="Y84" s="41">
        <f>IF(L84="Alta",IF(ISNUMBER(K84),K84,""),IF(ISNUMBER(H84),H84,""))</f>
      </c>
      <c r="Z84" s="41">
        <f>IF(OR(L84="Baja",L84="A otra fase"),IF(ISNUMBER(H84),H84,""),IF(ISNUMBER(K84),K84,""))</f>
      </c>
      <c r="AA84" s="41">
        <f>IFERROR(IF(AND(LEN(TRIM(C84&amp;""))&gt;0,LEN(TRIM(D84&amp;""))&gt;0),"ID:"&amp;SUBSTITUTE(SUBSTITUTE(SUBSTITUTE(SUBSTITUTE(UPPER(LEN(TRIM("C: "&amp;C84))&amp;":"&amp;TRIM("C: "&amp;C84)&amp;"|"&amp;LEN(TRIM("K: "&amp;D84))&amp;":"&amp;TRIM("K: "&amp;D84)),"!","!E"),"*","!A"),"?","!B"),"~","!C"),""),"")</f>
      </c>
      <c r="AB84" s="41" t="n">
        <f>IF(LEN(TRIM(AA84&amp;""))=0,0,COUNTIF($AA$10:$AA$109,AA84))</f>
        <v>0</v>
      </c>
    </row>
    <row r="85" ht="78" customHeight="1">
      <c r="B85" s="38" t="n">
        <v>76</v>
      </c>
      <c r="C85" s="43"/>
      <c r="D85" s="43"/>
      <c r="E85" s="44"/>
      <c r="F85" s="45"/>
      <c r="G85" s="46"/>
      <c r="H85" s="47"/>
      <c r="I85" s="45"/>
      <c r="J85" s="46"/>
      <c r="K85" s="47"/>
      <c r="L85" s="45"/>
      <c r="M85" s="44"/>
      <c r="N85" s="44"/>
      <c r="O85" s="38">
        <f>IF(NOT(ISNUMBER(X85)),"",IF(X85=2,"ROJO",IF(X85=1,"ÁMBAR","VERDE")))</f>
      </c>
      <c r="P85" s="39">
        <f>IFERROR(IF(NOT(COUNTA(C85:N85)&gt;0),"",IF(AB85&gt;1,"Clave repetida en el capítulo: distinguimos las ocurrencias.",IF(OR(OR(IF(LEN(TRIM(G85&amp;""))=0,FALSE,NOT(IF(ISNUMBER(G85),AND(G85&gt;=0,G85=ROUND(G85,6)),FALSE))),IF(LEN(TRIM(J85&amp;""))=0,FALSE,NOT(IF(ISNUMBER(J85),AND(J85&gt;=0,J85=ROUND(J85,6)),FALSE))),IF(LEN(TRIM(H85&amp;""))=0,FALSE,NOT(IF(ISNUMBER(H85),AND(H85=ROUND(H85,4)),FALSE))),IF(LEN(TRIM(K85&amp;""))=0,FALSE,NOT(IF(ISNUMBER(K85),AND(K85=ROUND(K85,4)),FALSE)))),OR(AND(L85="Comparable",LEN(TRIM(F85&amp;""))&gt;0,LEN(TRIM(I85&amp;""))&gt;0,UPPER(SUBSTITUTE(SUBSTITUTE(TRIM(F85&amp;""),"²","2"),"³","3"))&lt;&gt;UPPER(SUBSTITUTE(SUBSTITUTE(TRIM(I85&amp;""),"²","2"),"³","3"))),AND(L85="Alta",OR(LEN(TRIM(F85&amp;""))&gt;0,LEN(TRIM(H85&amp;""))&gt;0,IF(ISNUMBER(G85),G85&lt;&gt;0,FALSE))),AND(OR(L85="Baja",L85="A otra fase"),OR(LEN(TRIM(I85&amp;""))&gt;0,LEN(TRIM(K85&amp;""))&gt;0,IF(ISNUMBER(J85),J85&lt;&gt;0,FALSE)))),AND(LEN(TRIM(L85&amp;""))&gt;0,NOT(OR(L85="Comparable",L85="Alta",OR(L85="Baja",L85="A otra fase")))),AB85&gt;1),"Revisamos unidad, tipo y números. Alta: Q1=0, Ud1/P1 vacíos. Baja o fase: Q2=0, Ud2/P2 vacíos.",IF(W85=0,"Completamos cantidades, precios, unidades compatibles y referencias. Un vacío no es cero.",IF(OR(LEN(TRIM(M85&amp;""))=0,TRIM(M85)="Por confirmar",TRIM(M85)="Pendiente"),"La diferencia se conoce; falta documentar el motivo.",IF(X85&gt;0,"Revisamos FASES: destino, cantidad íntegra, previsión y referencias sin duplicar el ID.",IF(ABS(V85)&gt;0,"Datos completos. Incluimos el ajuste visible de redondeo al explicar la diferencia.","Datos completos para el alcance introducido."))))))),"Hay una entrada con error. Corregimos el dato antes de cerrar la comprobación.")</f>
      </c>
      <c r="Q85" s="41">
        <f>IF(W85=1,ROUND(G85*Y85,2),"")</f>
      </c>
      <c r="R85" s="41">
        <f>IF(W85=1,ROUND(J85*Z85,2),"")</f>
      </c>
      <c r="S85" s="41">
        <f>IF(W85=1,ROUND((J85-G85)*Y85,2),"")</f>
      </c>
      <c r="T85" s="41">
        <f>IF(W85=1,ROUND(J85*(Z85-Y85),2),"")</f>
      </c>
      <c r="U85" s="41">
        <f>IF(W85=1,ROUND(R85-Q85,2),"")</f>
      </c>
      <c r="V85" s="41">
        <f>IF(W85=1,ROUND(U85-S85-T85,2),"")</f>
      </c>
      <c r="W85" s="41" t="n">
        <f>IFERROR(IF(AND(LEN(TRIM(C85&amp;""))&gt;0,LEN(TRIM(D85&amp;""))&gt;0,LEN(TRIM(E85&amp;""))&gt;0,AND(LEN(TRIM(N85&amp;""))&gt;0,TRIM(N85)&lt;&gt;"Pendiente",TRIM(N85)&lt;&gt;"Por confirmar"),IF(ISNUMBER(G85),AND(G85&gt;=0,G85=ROUND(G85,6)),FALSE),IF(ISNUMBER(J85),AND(J85&gt;=0,J85=ROUND(J85,6)),FALSE),IF(L85="Comparable",AND(LEN(TRIM(F85&amp;""))&gt;0,LEN(TRIM(I85&amp;""))&gt;0,UPPER(SUBSTITUTE(SUBSTITUTE(TRIM(F85&amp;""),"²","2"),"³","3"))=UPPER(SUBSTITUTE(SUBSTITUTE(TRIM(I85&amp;""),"²","2"),"³","3"))),IF(L85="Alta",AND(LEN(TRIM(F85&amp;""))=0,LEN(TRIM(I85&amp;""))&gt;0),AND(LEN(TRIM(F85&amp;""))&gt;0,LEN(TRIM(I85&amp;""))=0))),IF(L85="Comparable",AND(IF(ISNUMBER(H85),AND(H85=ROUND(H85,4)),FALSE),IF(ISNUMBER(K85),AND(K85=ROUND(K85,4)),FALSE)),IF(L85="Alta",AND(IF(ISNUMBER(K85),AND(K85=ROUND(K85,4)),FALSE),LEN(TRIM(H85&amp;""))=0,G85=0),IF(OR(L85="Baja",L85="A otra fase"),AND(IF(ISNUMBER(H85),AND(H85=ROUND(H85,4)),FALSE),LEN(TRIM(K85&amp;""))=0,J85=0),FALSE))),NOT(OR(OR(IF(LEN(TRIM(G85&amp;""))=0,FALSE,NOT(IF(ISNUMBER(G85),AND(G85&gt;=0,G85=ROUND(G85,6)),FALSE))),IF(LEN(TRIM(J85&amp;""))=0,FALSE,NOT(IF(ISNUMBER(J85),AND(J85&gt;=0,J85=ROUND(J85,6)),FALSE))),IF(LEN(TRIM(H85&amp;""))=0,FALSE,NOT(IF(ISNUMBER(H85),AND(H85=ROUND(H85,4)),FALSE))),IF(LEN(TRIM(K85&amp;""))=0,FALSE,NOT(IF(ISNUMBER(K85),AND(K85=ROUND(K85,4)),FALSE)))),OR(AND(L85="Comparable",LEN(TRIM(F85&amp;""))&gt;0,LEN(TRIM(I85&amp;""))&gt;0,UPPER(SUBSTITUTE(SUBSTITUTE(TRIM(F85&amp;""),"²","2"),"³","3"))&lt;&gt;UPPER(SUBSTITUTE(SUBSTITUTE(TRIM(I85&amp;""),"²","2"),"³","3"))),AND(L85="Alta",OR(LEN(TRIM(F85&amp;""))&gt;0,LEN(TRIM(H85&amp;""))&gt;0,IF(ISNUMBER(G85),G85&lt;&gt;0,FALSE))),AND(OR(L85="Baja",L85="A otra fase"),OR(LEN(TRIM(I85&amp;""))&gt;0,LEN(TRIM(K85&amp;""))&gt;0,IF(ISNUMBER(J85),J85&lt;&gt;0,FALSE)))),AND(LEN(TRIM(L85&amp;""))&gt;0,NOT(OR(L85="Comparable",L85="Alta",OR(L85="Baja",L85="A otra fase")))),AB85&gt;1))),1,0),0)</f>
        <v>0</v>
      </c>
      <c r="X85" s="41">
        <f>IF(OR(ISERROR(C85),ISERROR(D85),ISERROR(E85),ISERROR(F85),ISERROR(G85),ISERROR(H85),ISERROR(I85),ISERROR(J85),ISERROR(K85),ISERROR(L85),ISERROR(M85),ISERROR(N85)),2,IFERROR(IF(NOT(COUNTA(C85:N85)&gt;0),"",IF(OR(OR(IF(LEN(TRIM(G85&amp;""))=0,FALSE,NOT(IF(ISNUMBER(G85),AND(G85&gt;=0,G85=ROUND(G85,6)),FALSE))),IF(LEN(TRIM(J85&amp;""))=0,FALSE,NOT(IF(ISNUMBER(J85),AND(J85&gt;=0,J85=ROUND(J85,6)),FALSE))),IF(LEN(TRIM(H85&amp;""))=0,FALSE,NOT(IF(ISNUMBER(H85),AND(H85=ROUND(H85,4)),FALSE))),IF(LEN(TRIM(K85&amp;""))=0,FALSE,NOT(IF(ISNUMBER(K85),AND(K85=ROUND(K85,4)),FALSE)))),OR(AND(L85="Comparable",LEN(TRIM(F85&amp;""))&gt;0,LEN(TRIM(I85&amp;""))&gt;0,UPPER(SUBSTITUTE(SUBSTITUTE(TRIM(F85&amp;""),"²","2"),"³","3"))&lt;&gt;UPPER(SUBSTITUTE(SUBSTITUTE(TRIM(I85&amp;""),"²","2"),"³","3"))),AND(L85="Alta",OR(LEN(TRIM(F85&amp;""))&gt;0,LEN(TRIM(H85&amp;""))&gt;0,IF(ISNUMBER(G85),G85&lt;&gt;0,FALSE))),AND(OR(L85="Baja",L85="A otra fase"),OR(LEN(TRIM(I85&amp;""))&gt;0,LEN(TRIM(K85&amp;""))&gt;0,IF(ISNUMBER(J85),J85&lt;&gt;0,FALSE)))),AND(LEN(TRIM(L85&amp;""))&gt;0,NOT(OR(L85="Comparable",L85="Alta",OR(L85="Baja",L85="A otra fase")))),AB85&gt;1),2,IF(AND(W85=1,LEN(TRIM(M85&amp;""))&gt;0,TRIM(M85)&lt;&gt;"Por confirmar",TRIM(M85)&lt;&gt;"Pendiente",IF(L85="A otra fase",AND(COUNTIF('FASES'!$C$10:$C$39,B85)=1,SUMIF('FASES'!$C$10:$C$39,B85,'FASES'!$N$10:$N$39)=0),COUNTIF('FASES'!$C$10:$C$39,B85)=0)),0,1))),2))</f>
      </c>
      <c r="Y85" s="41">
        <f>IF(L85="Alta",IF(ISNUMBER(K85),K85,""),IF(ISNUMBER(H85),H85,""))</f>
      </c>
      <c r="Z85" s="41">
        <f>IF(OR(L85="Baja",L85="A otra fase"),IF(ISNUMBER(H85),H85,""),IF(ISNUMBER(K85),K85,""))</f>
      </c>
      <c r="AA85" s="41">
        <f>IFERROR(IF(AND(LEN(TRIM(C85&amp;""))&gt;0,LEN(TRIM(D85&amp;""))&gt;0),"ID:"&amp;SUBSTITUTE(SUBSTITUTE(SUBSTITUTE(SUBSTITUTE(UPPER(LEN(TRIM("C: "&amp;C85))&amp;":"&amp;TRIM("C: "&amp;C85)&amp;"|"&amp;LEN(TRIM("K: "&amp;D85))&amp;":"&amp;TRIM("K: "&amp;D85)),"!","!E"),"*","!A"),"?","!B"),"~","!C"),""),"")</f>
      </c>
      <c r="AB85" s="41" t="n">
        <f>IF(LEN(TRIM(AA85&amp;""))=0,0,COUNTIF($AA$10:$AA$109,AA85))</f>
        <v>0</v>
      </c>
    </row>
    <row r="86" ht="78" customHeight="1">
      <c r="B86" s="38" t="n">
        <v>77</v>
      </c>
      <c r="C86" s="43"/>
      <c r="D86" s="43"/>
      <c r="E86" s="44"/>
      <c r="F86" s="45"/>
      <c r="G86" s="46"/>
      <c r="H86" s="47"/>
      <c r="I86" s="45"/>
      <c r="J86" s="46"/>
      <c r="K86" s="47"/>
      <c r="L86" s="45"/>
      <c r="M86" s="44"/>
      <c r="N86" s="44"/>
      <c r="O86" s="38">
        <f>IF(NOT(ISNUMBER(X86)),"",IF(X86=2,"ROJO",IF(X86=1,"ÁMBAR","VERDE")))</f>
      </c>
      <c r="P86" s="39">
        <f>IFERROR(IF(NOT(COUNTA(C86:N86)&gt;0),"",IF(AB86&gt;1,"Clave repetida en el capítulo: distinguimos las ocurrencias.",IF(OR(OR(IF(LEN(TRIM(G86&amp;""))=0,FALSE,NOT(IF(ISNUMBER(G86),AND(G86&gt;=0,G86=ROUND(G86,6)),FALSE))),IF(LEN(TRIM(J86&amp;""))=0,FALSE,NOT(IF(ISNUMBER(J86),AND(J86&gt;=0,J86=ROUND(J86,6)),FALSE))),IF(LEN(TRIM(H86&amp;""))=0,FALSE,NOT(IF(ISNUMBER(H86),AND(H86=ROUND(H86,4)),FALSE))),IF(LEN(TRIM(K86&amp;""))=0,FALSE,NOT(IF(ISNUMBER(K86),AND(K86=ROUND(K86,4)),FALSE)))),OR(AND(L86="Comparable",LEN(TRIM(F86&amp;""))&gt;0,LEN(TRIM(I86&amp;""))&gt;0,UPPER(SUBSTITUTE(SUBSTITUTE(TRIM(F86&amp;""),"²","2"),"³","3"))&lt;&gt;UPPER(SUBSTITUTE(SUBSTITUTE(TRIM(I86&amp;""),"²","2"),"³","3"))),AND(L86="Alta",OR(LEN(TRIM(F86&amp;""))&gt;0,LEN(TRIM(H86&amp;""))&gt;0,IF(ISNUMBER(G86),G86&lt;&gt;0,FALSE))),AND(OR(L86="Baja",L86="A otra fase"),OR(LEN(TRIM(I86&amp;""))&gt;0,LEN(TRIM(K86&amp;""))&gt;0,IF(ISNUMBER(J86),J86&lt;&gt;0,FALSE)))),AND(LEN(TRIM(L86&amp;""))&gt;0,NOT(OR(L86="Comparable",L86="Alta",OR(L86="Baja",L86="A otra fase")))),AB86&gt;1),"Revisamos unidad, tipo y números. Alta: Q1=0, Ud1/P1 vacíos. Baja o fase: Q2=0, Ud2/P2 vacíos.",IF(W86=0,"Completamos cantidades, precios, unidades compatibles y referencias. Un vacío no es cero.",IF(OR(LEN(TRIM(M86&amp;""))=0,TRIM(M86)="Por confirmar",TRIM(M86)="Pendiente"),"La diferencia se conoce; falta documentar el motivo.",IF(X86&gt;0,"Revisamos FASES: destino, cantidad íntegra, previsión y referencias sin duplicar el ID.",IF(ABS(V86)&gt;0,"Datos completos. Incluimos el ajuste visible de redondeo al explicar la diferencia.","Datos completos para el alcance introducido."))))))),"Hay una entrada con error. Corregimos el dato antes de cerrar la comprobación.")</f>
      </c>
      <c r="Q86" s="41">
        <f>IF(W86=1,ROUND(G86*Y86,2),"")</f>
      </c>
      <c r="R86" s="41">
        <f>IF(W86=1,ROUND(J86*Z86,2),"")</f>
      </c>
      <c r="S86" s="41">
        <f>IF(W86=1,ROUND((J86-G86)*Y86,2),"")</f>
      </c>
      <c r="T86" s="41">
        <f>IF(W86=1,ROUND(J86*(Z86-Y86),2),"")</f>
      </c>
      <c r="U86" s="41">
        <f>IF(W86=1,ROUND(R86-Q86,2),"")</f>
      </c>
      <c r="V86" s="41">
        <f>IF(W86=1,ROUND(U86-S86-T86,2),"")</f>
      </c>
      <c r="W86" s="41" t="n">
        <f>IFERROR(IF(AND(LEN(TRIM(C86&amp;""))&gt;0,LEN(TRIM(D86&amp;""))&gt;0,LEN(TRIM(E86&amp;""))&gt;0,AND(LEN(TRIM(N86&amp;""))&gt;0,TRIM(N86)&lt;&gt;"Pendiente",TRIM(N86)&lt;&gt;"Por confirmar"),IF(ISNUMBER(G86),AND(G86&gt;=0,G86=ROUND(G86,6)),FALSE),IF(ISNUMBER(J86),AND(J86&gt;=0,J86=ROUND(J86,6)),FALSE),IF(L86="Comparable",AND(LEN(TRIM(F86&amp;""))&gt;0,LEN(TRIM(I86&amp;""))&gt;0,UPPER(SUBSTITUTE(SUBSTITUTE(TRIM(F86&amp;""),"²","2"),"³","3"))=UPPER(SUBSTITUTE(SUBSTITUTE(TRIM(I86&amp;""),"²","2"),"³","3"))),IF(L86="Alta",AND(LEN(TRIM(F86&amp;""))=0,LEN(TRIM(I86&amp;""))&gt;0),AND(LEN(TRIM(F86&amp;""))&gt;0,LEN(TRIM(I86&amp;""))=0))),IF(L86="Comparable",AND(IF(ISNUMBER(H86),AND(H86=ROUND(H86,4)),FALSE),IF(ISNUMBER(K86),AND(K86=ROUND(K86,4)),FALSE)),IF(L86="Alta",AND(IF(ISNUMBER(K86),AND(K86=ROUND(K86,4)),FALSE),LEN(TRIM(H86&amp;""))=0,G86=0),IF(OR(L86="Baja",L86="A otra fase"),AND(IF(ISNUMBER(H86),AND(H86=ROUND(H86,4)),FALSE),LEN(TRIM(K86&amp;""))=0,J86=0),FALSE))),NOT(OR(OR(IF(LEN(TRIM(G86&amp;""))=0,FALSE,NOT(IF(ISNUMBER(G86),AND(G86&gt;=0,G86=ROUND(G86,6)),FALSE))),IF(LEN(TRIM(J86&amp;""))=0,FALSE,NOT(IF(ISNUMBER(J86),AND(J86&gt;=0,J86=ROUND(J86,6)),FALSE))),IF(LEN(TRIM(H86&amp;""))=0,FALSE,NOT(IF(ISNUMBER(H86),AND(H86=ROUND(H86,4)),FALSE))),IF(LEN(TRIM(K86&amp;""))=0,FALSE,NOT(IF(ISNUMBER(K86),AND(K86=ROUND(K86,4)),FALSE)))),OR(AND(L86="Comparable",LEN(TRIM(F86&amp;""))&gt;0,LEN(TRIM(I86&amp;""))&gt;0,UPPER(SUBSTITUTE(SUBSTITUTE(TRIM(F86&amp;""),"²","2"),"³","3"))&lt;&gt;UPPER(SUBSTITUTE(SUBSTITUTE(TRIM(I86&amp;""),"²","2"),"³","3"))),AND(L86="Alta",OR(LEN(TRIM(F86&amp;""))&gt;0,LEN(TRIM(H86&amp;""))&gt;0,IF(ISNUMBER(G86),G86&lt;&gt;0,FALSE))),AND(OR(L86="Baja",L86="A otra fase"),OR(LEN(TRIM(I86&amp;""))&gt;0,LEN(TRIM(K86&amp;""))&gt;0,IF(ISNUMBER(J86),J86&lt;&gt;0,FALSE)))),AND(LEN(TRIM(L86&amp;""))&gt;0,NOT(OR(L86="Comparable",L86="Alta",OR(L86="Baja",L86="A otra fase")))),AB86&gt;1))),1,0),0)</f>
        <v>0</v>
      </c>
      <c r="X86" s="41">
        <f>IF(OR(ISERROR(C86),ISERROR(D86),ISERROR(E86),ISERROR(F86),ISERROR(G86),ISERROR(H86),ISERROR(I86),ISERROR(J86),ISERROR(K86),ISERROR(L86),ISERROR(M86),ISERROR(N86)),2,IFERROR(IF(NOT(COUNTA(C86:N86)&gt;0),"",IF(OR(OR(IF(LEN(TRIM(G86&amp;""))=0,FALSE,NOT(IF(ISNUMBER(G86),AND(G86&gt;=0,G86=ROUND(G86,6)),FALSE))),IF(LEN(TRIM(J86&amp;""))=0,FALSE,NOT(IF(ISNUMBER(J86),AND(J86&gt;=0,J86=ROUND(J86,6)),FALSE))),IF(LEN(TRIM(H86&amp;""))=0,FALSE,NOT(IF(ISNUMBER(H86),AND(H86=ROUND(H86,4)),FALSE))),IF(LEN(TRIM(K86&amp;""))=0,FALSE,NOT(IF(ISNUMBER(K86),AND(K86=ROUND(K86,4)),FALSE)))),OR(AND(L86="Comparable",LEN(TRIM(F86&amp;""))&gt;0,LEN(TRIM(I86&amp;""))&gt;0,UPPER(SUBSTITUTE(SUBSTITUTE(TRIM(F86&amp;""),"²","2"),"³","3"))&lt;&gt;UPPER(SUBSTITUTE(SUBSTITUTE(TRIM(I86&amp;""),"²","2"),"³","3"))),AND(L86="Alta",OR(LEN(TRIM(F86&amp;""))&gt;0,LEN(TRIM(H86&amp;""))&gt;0,IF(ISNUMBER(G86),G86&lt;&gt;0,FALSE))),AND(OR(L86="Baja",L86="A otra fase"),OR(LEN(TRIM(I86&amp;""))&gt;0,LEN(TRIM(K86&amp;""))&gt;0,IF(ISNUMBER(J86),J86&lt;&gt;0,FALSE)))),AND(LEN(TRIM(L86&amp;""))&gt;0,NOT(OR(L86="Comparable",L86="Alta",OR(L86="Baja",L86="A otra fase")))),AB86&gt;1),2,IF(AND(W86=1,LEN(TRIM(M86&amp;""))&gt;0,TRIM(M86)&lt;&gt;"Por confirmar",TRIM(M86)&lt;&gt;"Pendiente",IF(L86="A otra fase",AND(COUNTIF('FASES'!$C$10:$C$39,B86)=1,SUMIF('FASES'!$C$10:$C$39,B86,'FASES'!$N$10:$N$39)=0),COUNTIF('FASES'!$C$10:$C$39,B86)=0)),0,1))),2))</f>
      </c>
      <c r="Y86" s="41">
        <f>IF(L86="Alta",IF(ISNUMBER(K86),K86,""),IF(ISNUMBER(H86),H86,""))</f>
      </c>
      <c r="Z86" s="41">
        <f>IF(OR(L86="Baja",L86="A otra fase"),IF(ISNUMBER(H86),H86,""),IF(ISNUMBER(K86),K86,""))</f>
      </c>
      <c r="AA86" s="41">
        <f>IFERROR(IF(AND(LEN(TRIM(C86&amp;""))&gt;0,LEN(TRIM(D86&amp;""))&gt;0),"ID:"&amp;SUBSTITUTE(SUBSTITUTE(SUBSTITUTE(SUBSTITUTE(UPPER(LEN(TRIM("C: "&amp;C86))&amp;":"&amp;TRIM("C: "&amp;C86)&amp;"|"&amp;LEN(TRIM("K: "&amp;D86))&amp;":"&amp;TRIM("K: "&amp;D86)),"!","!E"),"*","!A"),"?","!B"),"~","!C"),""),"")</f>
      </c>
      <c r="AB86" s="41" t="n">
        <f>IF(LEN(TRIM(AA86&amp;""))=0,0,COUNTIF($AA$10:$AA$109,AA86))</f>
        <v>0</v>
      </c>
    </row>
    <row r="87" ht="78" customHeight="1">
      <c r="B87" s="38" t="n">
        <v>78</v>
      </c>
      <c r="C87" s="43"/>
      <c r="D87" s="43"/>
      <c r="E87" s="44"/>
      <c r="F87" s="45"/>
      <c r="G87" s="46"/>
      <c r="H87" s="47"/>
      <c r="I87" s="45"/>
      <c r="J87" s="46"/>
      <c r="K87" s="47"/>
      <c r="L87" s="45"/>
      <c r="M87" s="44"/>
      <c r="N87" s="44"/>
      <c r="O87" s="38">
        <f>IF(NOT(ISNUMBER(X87)),"",IF(X87=2,"ROJO",IF(X87=1,"ÁMBAR","VERDE")))</f>
      </c>
      <c r="P87" s="39">
        <f>IFERROR(IF(NOT(COUNTA(C87:N87)&gt;0),"",IF(AB87&gt;1,"Clave repetida en el capítulo: distinguimos las ocurrencias.",IF(OR(OR(IF(LEN(TRIM(G87&amp;""))=0,FALSE,NOT(IF(ISNUMBER(G87),AND(G87&gt;=0,G87=ROUND(G87,6)),FALSE))),IF(LEN(TRIM(J87&amp;""))=0,FALSE,NOT(IF(ISNUMBER(J87),AND(J87&gt;=0,J87=ROUND(J87,6)),FALSE))),IF(LEN(TRIM(H87&amp;""))=0,FALSE,NOT(IF(ISNUMBER(H87),AND(H87=ROUND(H87,4)),FALSE))),IF(LEN(TRIM(K87&amp;""))=0,FALSE,NOT(IF(ISNUMBER(K87),AND(K87=ROUND(K87,4)),FALSE)))),OR(AND(L87="Comparable",LEN(TRIM(F87&amp;""))&gt;0,LEN(TRIM(I87&amp;""))&gt;0,UPPER(SUBSTITUTE(SUBSTITUTE(TRIM(F87&amp;""),"²","2"),"³","3"))&lt;&gt;UPPER(SUBSTITUTE(SUBSTITUTE(TRIM(I87&amp;""),"²","2"),"³","3"))),AND(L87="Alta",OR(LEN(TRIM(F87&amp;""))&gt;0,LEN(TRIM(H87&amp;""))&gt;0,IF(ISNUMBER(G87),G87&lt;&gt;0,FALSE))),AND(OR(L87="Baja",L87="A otra fase"),OR(LEN(TRIM(I87&amp;""))&gt;0,LEN(TRIM(K87&amp;""))&gt;0,IF(ISNUMBER(J87),J87&lt;&gt;0,FALSE)))),AND(LEN(TRIM(L87&amp;""))&gt;0,NOT(OR(L87="Comparable",L87="Alta",OR(L87="Baja",L87="A otra fase")))),AB87&gt;1),"Revisamos unidad, tipo y números. Alta: Q1=0, Ud1/P1 vacíos. Baja o fase: Q2=0, Ud2/P2 vacíos.",IF(W87=0,"Completamos cantidades, precios, unidades compatibles y referencias. Un vacío no es cero.",IF(OR(LEN(TRIM(M87&amp;""))=0,TRIM(M87)="Por confirmar",TRIM(M87)="Pendiente"),"La diferencia se conoce; falta documentar el motivo.",IF(X87&gt;0,"Revisamos FASES: destino, cantidad íntegra, previsión y referencias sin duplicar el ID.",IF(ABS(V87)&gt;0,"Datos completos. Incluimos el ajuste visible de redondeo al explicar la diferencia.","Datos completos para el alcance introducido."))))))),"Hay una entrada con error. Corregimos el dato antes de cerrar la comprobación.")</f>
      </c>
      <c r="Q87" s="41">
        <f>IF(W87=1,ROUND(G87*Y87,2),"")</f>
      </c>
      <c r="R87" s="41">
        <f>IF(W87=1,ROUND(J87*Z87,2),"")</f>
      </c>
      <c r="S87" s="41">
        <f>IF(W87=1,ROUND((J87-G87)*Y87,2),"")</f>
      </c>
      <c r="T87" s="41">
        <f>IF(W87=1,ROUND(J87*(Z87-Y87),2),"")</f>
      </c>
      <c r="U87" s="41">
        <f>IF(W87=1,ROUND(R87-Q87,2),"")</f>
      </c>
      <c r="V87" s="41">
        <f>IF(W87=1,ROUND(U87-S87-T87,2),"")</f>
      </c>
      <c r="W87" s="41" t="n">
        <f>IFERROR(IF(AND(LEN(TRIM(C87&amp;""))&gt;0,LEN(TRIM(D87&amp;""))&gt;0,LEN(TRIM(E87&amp;""))&gt;0,AND(LEN(TRIM(N87&amp;""))&gt;0,TRIM(N87)&lt;&gt;"Pendiente",TRIM(N87)&lt;&gt;"Por confirmar"),IF(ISNUMBER(G87),AND(G87&gt;=0,G87=ROUND(G87,6)),FALSE),IF(ISNUMBER(J87),AND(J87&gt;=0,J87=ROUND(J87,6)),FALSE),IF(L87="Comparable",AND(LEN(TRIM(F87&amp;""))&gt;0,LEN(TRIM(I87&amp;""))&gt;0,UPPER(SUBSTITUTE(SUBSTITUTE(TRIM(F87&amp;""),"²","2"),"³","3"))=UPPER(SUBSTITUTE(SUBSTITUTE(TRIM(I87&amp;""),"²","2"),"³","3"))),IF(L87="Alta",AND(LEN(TRIM(F87&amp;""))=0,LEN(TRIM(I87&amp;""))&gt;0),AND(LEN(TRIM(F87&amp;""))&gt;0,LEN(TRIM(I87&amp;""))=0))),IF(L87="Comparable",AND(IF(ISNUMBER(H87),AND(H87=ROUND(H87,4)),FALSE),IF(ISNUMBER(K87),AND(K87=ROUND(K87,4)),FALSE)),IF(L87="Alta",AND(IF(ISNUMBER(K87),AND(K87=ROUND(K87,4)),FALSE),LEN(TRIM(H87&amp;""))=0,G87=0),IF(OR(L87="Baja",L87="A otra fase"),AND(IF(ISNUMBER(H87),AND(H87=ROUND(H87,4)),FALSE),LEN(TRIM(K87&amp;""))=0,J87=0),FALSE))),NOT(OR(OR(IF(LEN(TRIM(G87&amp;""))=0,FALSE,NOT(IF(ISNUMBER(G87),AND(G87&gt;=0,G87=ROUND(G87,6)),FALSE))),IF(LEN(TRIM(J87&amp;""))=0,FALSE,NOT(IF(ISNUMBER(J87),AND(J87&gt;=0,J87=ROUND(J87,6)),FALSE))),IF(LEN(TRIM(H87&amp;""))=0,FALSE,NOT(IF(ISNUMBER(H87),AND(H87=ROUND(H87,4)),FALSE))),IF(LEN(TRIM(K87&amp;""))=0,FALSE,NOT(IF(ISNUMBER(K87),AND(K87=ROUND(K87,4)),FALSE)))),OR(AND(L87="Comparable",LEN(TRIM(F87&amp;""))&gt;0,LEN(TRIM(I87&amp;""))&gt;0,UPPER(SUBSTITUTE(SUBSTITUTE(TRIM(F87&amp;""),"²","2"),"³","3"))&lt;&gt;UPPER(SUBSTITUTE(SUBSTITUTE(TRIM(I87&amp;""),"²","2"),"³","3"))),AND(L87="Alta",OR(LEN(TRIM(F87&amp;""))&gt;0,LEN(TRIM(H87&amp;""))&gt;0,IF(ISNUMBER(G87),G87&lt;&gt;0,FALSE))),AND(OR(L87="Baja",L87="A otra fase"),OR(LEN(TRIM(I87&amp;""))&gt;0,LEN(TRIM(K87&amp;""))&gt;0,IF(ISNUMBER(J87),J87&lt;&gt;0,FALSE)))),AND(LEN(TRIM(L87&amp;""))&gt;0,NOT(OR(L87="Comparable",L87="Alta",OR(L87="Baja",L87="A otra fase")))),AB87&gt;1))),1,0),0)</f>
        <v>0</v>
      </c>
      <c r="X87" s="41">
        <f>IF(OR(ISERROR(C87),ISERROR(D87),ISERROR(E87),ISERROR(F87),ISERROR(G87),ISERROR(H87),ISERROR(I87),ISERROR(J87),ISERROR(K87),ISERROR(L87),ISERROR(M87),ISERROR(N87)),2,IFERROR(IF(NOT(COUNTA(C87:N87)&gt;0),"",IF(OR(OR(IF(LEN(TRIM(G87&amp;""))=0,FALSE,NOT(IF(ISNUMBER(G87),AND(G87&gt;=0,G87=ROUND(G87,6)),FALSE))),IF(LEN(TRIM(J87&amp;""))=0,FALSE,NOT(IF(ISNUMBER(J87),AND(J87&gt;=0,J87=ROUND(J87,6)),FALSE))),IF(LEN(TRIM(H87&amp;""))=0,FALSE,NOT(IF(ISNUMBER(H87),AND(H87=ROUND(H87,4)),FALSE))),IF(LEN(TRIM(K87&amp;""))=0,FALSE,NOT(IF(ISNUMBER(K87),AND(K87=ROUND(K87,4)),FALSE)))),OR(AND(L87="Comparable",LEN(TRIM(F87&amp;""))&gt;0,LEN(TRIM(I87&amp;""))&gt;0,UPPER(SUBSTITUTE(SUBSTITUTE(TRIM(F87&amp;""),"²","2"),"³","3"))&lt;&gt;UPPER(SUBSTITUTE(SUBSTITUTE(TRIM(I87&amp;""),"²","2"),"³","3"))),AND(L87="Alta",OR(LEN(TRIM(F87&amp;""))&gt;0,LEN(TRIM(H87&amp;""))&gt;0,IF(ISNUMBER(G87),G87&lt;&gt;0,FALSE))),AND(OR(L87="Baja",L87="A otra fase"),OR(LEN(TRIM(I87&amp;""))&gt;0,LEN(TRIM(K87&amp;""))&gt;0,IF(ISNUMBER(J87),J87&lt;&gt;0,FALSE)))),AND(LEN(TRIM(L87&amp;""))&gt;0,NOT(OR(L87="Comparable",L87="Alta",OR(L87="Baja",L87="A otra fase")))),AB87&gt;1),2,IF(AND(W87=1,LEN(TRIM(M87&amp;""))&gt;0,TRIM(M87)&lt;&gt;"Por confirmar",TRIM(M87)&lt;&gt;"Pendiente",IF(L87="A otra fase",AND(COUNTIF('FASES'!$C$10:$C$39,B87)=1,SUMIF('FASES'!$C$10:$C$39,B87,'FASES'!$N$10:$N$39)=0),COUNTIF('FASES'!$C$10:$C$39,B87)=0)),0,1))),2))</f>
      </c>
      <c r="Y87" s="41">
        <f>IF(L87="Alta",IF(ISNUMBER(K87),K87,""),IF(ISNUMBER(H87),H87,""))</f>
      </c>
      <c r="Z87" s="41">
        <f>IF(OR(L87="Baja",L87="A otra fase"),IF(ISNUMBER(H87),H87,""),IF(ISNUMBER(K87),K87,""))</f>
      </c>
      <c r="AA87" s="41">
        <f>IFERROR(IF(AND(LEN(TRIM(C87&amp;""))&gt;0,LEN(TRIM(D87&amp;""))&gt;0),"ID:"&amp;SUBSTITUTE(SUBSTITUTE(SUBSTITUTE(SUBSTITUTE(UPPER(LEN(TRIM("C: "&amp;C87))&amp;":"&amp;TRIM("C: "&amp;C87)&amp;"|"&amp;LEN(TRIM("K: "&amp;D87))&amp;":"&amp;TRIM("K: "&amp;D87)),"!","!E"),"*","!A"),"?","!B"),"~","!C"),""),"")</f>
      </c>
      <c r="AB87" s="41" t="n">
        <f>IF(LEN(TRIM(AA87&amp;""))=0,0,COUNTIF($AA$10:$AA$109,AA87))</f>
        <v>0</v>
      </c>
    </row>
    <row r="88" ht="78" customHeight="1">
      <c r="B88" s="38" t="n">
        <v>79</v>
      </c>
      <c r="C88" s="43"/>
      <c r="D88" s="43"/>
      <c r="E88" s="44"/>
      <c r="F88" s="45"/>
      <c r="G88" s="46"/>
      <c r="H88" s="47"/>
      <c r="I88" s="45"/>
      <c r="J88" s="46"/>
      <c r="K88" s="47"/>
      <c r="L88" s="45"/>
      <c r="M88" s="44"/>
      <c r="N88" s="44"/>
      <c r="O88" s="38">
        <f>IF(NOT(ISNUMBER(X88)),"",IF(X88=2,"ROJO",IF(X88=1,"ÁMBAR","VERDE")))</f>
      </c>
      <c r="P88" s="39">
        <f>IFERROR(IF(NOT(COUNTA(C88:N88)&gt;0),"",IF(AB88&gt;1,"Clave repetida en el capítulo: distinguimos las ocurrencias.",IF(OR(OR(IF(LEN(TRIM(G88&amp;""))=0,FALSE,NOT(IF(ISNUMBER(G88),AND(G88&gt;=0,G88=ROUND(G88,6)),FALSE))),IF(LEN(TRIM(J88&amp;""))=0,FALSE,NOT(IF(ISNUMBER(J88),AND(J88&gt;=0,J88=ROUND(J88,6)),FALSE))),IF(LEN(TRIM(H88&amp;""))=0,FALSE,NOT(IF(ISNUMBER(H88),AND(H88=ROUND(H88,4)),FALSE))),IF(LEN(TRIM(K88&amp;""))=0,FALSE,NOT(IF(ISNUMBER(K88),AND(K88=ROUND(K88,4)),FALSE)))),OR(AND(L88="Comparable",LEN(TRIM(F88&amp;""))&gt;0,LEN(TRIM(I88&amp;""))&gt;0,UPPER(SUBSTITUTE(SUBSTITUTE(TRIM(F88&amp;""),"²","2"),"³","3"))&lt;&gt;UPPER(SUBSTITUTE(SUBSTITUTE(TRIM(I88&amp;""),"²","2"),"³","3"))),AND(L88="Alta",OR(LEN(TRIM(F88&amp;""))&gt;0,LEN(TRIM(H88&amp;""))&gt;0,IF(ISNUMBER(G88),G88&lt;&gt;0,FALSE))),AND(OR(L88="Baja",L88="A otra fase"),OR(LEN(TRIM(I88&amp;""))&gt;0,LEN(TRIM(K88&amp;""))&gt;0,IF(ISNUMBER(J88),J88&lt;&gt;0,FALSE)))),AND(LEN(TRIM(L88&amp;""))&gt;0,NOT(OR(L88="Comparable",L88="Alta",OR(L88="Baja",L88="A otra fase")))),AB88&gt;1),"Revisamos unidad, tipo y números. Alta: Q1=0, Ud1/P1 vacíos. Baja o fase: Q2=0, Ud2/P2 vacíos.",IF(W88=0,"Completamos cantidades, precios, unidades compatibles y referencias. Un vacío no es cero.",IF(OR(LEN(TRIM(M88&amp;""))=0,TRIM(M88)="Por confirmar",TRIM(M88)="Pendiente"),"La diferencia se conoce; falta documentar el motivo.",IF(X88&gt;0,"Revisamos FASES: destino, cantidad íntegra, previsión y referencias sin duplicar el ID.",IF(ABS(V88)&gt;0,"Datos completos. Incluimos el ajuste visible de redondeo al explicar la diferencia.","Datos completos para el alcance introducido."))))))),"Hay una entrada con error. Corregimos el dato antes de cerrar la comprobación.")</f>
      </c>
      <c r="Q88" s="41">
        <f>IF(W88=1,ROUND(G88*Y88,2),"")</f>
      </c>
      <c r="R88" s="41">
        <f>IF(W88=1,ROUND(J88*Z88,2),"")</f>
      </c>
      <c r="S88" s="41">
        <f>IF(W88=1,ROUND((J88-G88)*Y88,2),"")</f>
      </c>
      <c r="T88" s="41">
        <f>IF(W88=1,ROUND(J88*(Z88-Y88),2),"")</f>
      </c>
      <c r="U88" s="41">
        <f>IF(W88=1,ROUND(R88-Q88,2),"")</f>
      </c>
      <c r="V88" s="41">
        <f>IF(W88=1,ROUND(U88-S88-T88,2),"")</f>
      </c>
      <c r="W88" s="41" t="n">
        <f>IFERROR(IF(AND(LEN(TRIM(C88&amp;""))&gt;0,LEN(TRIM(D88&amp;""))&gt;0,LEN(TRIM(E88&amp;""))&gt;0,AND(LEN(TRIM(N88&amp;""))&gt;0,TRIM(N88)&lt;&gt;"Pendiente",TRIM(N88)&lt;&gt;"Por confirmar"),IF(ISNUMBER(G88),AND(G88&gt;=0,G88=ROUND(G88,6)),FALSE),IF(ISNUMBER(J88),AND(J88&gt;=0,J88=ROUND(J88,6)),FALSE),IF(L88="Comparable",AND(LEN(TRIM(F88&amp;""))&gt;0,LEN(TRIM(I88&amp;""))&gt;0,UPPER(SUBSTITUTE(SUBSTITUTE(TRIM(F88&amp;""),"²","2"),"³","3"))=UPPER(SUBSTITUTE(SUBSTITUTE(TRIM(I88&amp;""),"²","2"),"³","3"))),IF(L88="Alta",AND(LEN(TRIM(F88&amp;""))=0,LEN(TRIM(I88&amp;""))&gt;0),AND(LEN(TRIM(F88&amp;""))&gt;0,LEN(TRIM(I88&amp;""))=0))),IF(L88="Comparable",AND(IF(ISNUMBER(H88),AND(H88=ROUND(H88,4)),FALSE),IF(ISNUMBER(K88),AND(K88=ROUND(K88,4)),FALSE)),IF(L88="Alta",AND(IF(ISNUMBER(K88),AND(K88=ROUND(K88,4)),FALSE),LEN(TRIM(H88&amp;""))=0,G88=0),IF(OR(L88="Baja",L88="A otra fase"),AND(IF(ISNUMBER(H88),AND(H88=ROUND(H88,4)),FALSE),LEN(TRIM(K88&amp;""))=0,J88=0),FALSE))),NOT(OR(OR(IF(LEN(TRIM(G88&amp;""))=0,FALSE,NOT(IF(ISNUMBER(G88),AND(G88&gt;=0,G88=ROUND(G88,6)),FALSE))),IF(LEN(TRIM(J88&amp;""))=0,FALSE,NOT(IF(ISNUMBER(J88),AND(J88&gt;=0,J88=ROUND(J88,6)),FALSE))),IF(LEN(TRIM(H88&amp;""))=0,FALSE,NOT(IF(ISNUMBER(H88),AND(H88=ROUND(H88,4)),FALSE))),IF(LEN(TRIM(K88&amp;""))=0,FALSE,NOT(IF(ISNUMBER(K88),AND(K88=ROUND(K88,4)),FALSE)))),OR(AND(L88="Comparable",LEN(TRIM(F88&amp;""))&gt;0,LEN(TRIM(I88&amp;""))&gt;0,UPPER(SUBSTITUTE(SUBSTITUTE(TRIM(F88&amp;""),"²","2"),"³","3"))&lt;&gt;UPPER(SUBSTITUTE(SUBSTITUTE(TRIM(I88&amp;""),"²","2"),"³","3"))),AND(L88="Alta",OR(LEN(TRIM(F88&amp;""))&gt;0,LEN(TRIM(H88&amp;""))&gt;0,IF(ISNUMBER(G88),G88&lt;&gt;0,FALSE))),AND(OR(L88="Baja",L88="A otra fase"),OR(LEN(TRIM(I88&amp;""))&gt;0,LEN(TRIM(K88&amp;""))&gt;0,IF(ISNUMBER(J88),J88&lt;&gt;0,FALSE)))),AND(LEN(TRIM(L88&amp;""))&gt;0,NOT(OR(L88="Comparable",L88="Alta",OR(L88="Baja",L88="A otra fase")))),AB88&gt;1))),1,0),0)</f>
        <v>0</v>
      </c>
      <c r="X88" s="41">
        <f>IF(OR(ISERROR(C88),ISERROR(D88),ISERROR(E88),ISERROR(F88),ISERROR(G88),ISERROR(H88),ISERROR(I88),ISERROR(J88),ISERROR(K88),ISERROR(L88),ISERROR(M88),ISERROR(N88)),2,IFERROR(IF(NOT(COUNTA(C88:N88)&gt;0),"",IF(OR(OR(IF(LEN(TRIM(G88&amp;""))=0,FALSE,NOT(IF(ISNUMBER(G88),AND(G88&gt;=0,G88=ROUND(G88,6)),FALSE))),IF(LEN(TRIM(J88&amp;""))=0,FALSE,NOT(IF(ISNUMBER(J88),AND(J88&gt;=0,J88=ROUND(J88,6)),FALSE))),IF(LEN(TRIM(H88&amp;""))=0,FALSE,NOT(IF(ISNUMBER(H88),AND(H88=ROUND(H88,4)),FALSE))),IF(LEN(TRIM(K88&amp;""))=0,FALSE,NOT(IF(ISNUMBER(K88),AND(K88=ROUND(K88,4)),FALSE)))),OR(AND(L88="Comparable",LEN(TRIM(F88&amp;""))&gt;0,LEN(TRIM(I88&amp;""))&gt;0,UPPER(SUBSTITUTE(SUBSTITUTE(TRIM(F88&amp;""),"²","2"),"³","3"))&lt;&gt;UPPER(SUBSTITUTE(SUBSTITUTE(TRIM(I88&amp;""),"²","2"),"³","3"))),AND(L88="Alta",OR(LEN(TRIM(F88&amp;""))&gt;0,LEN(TRIM(H88&amp;""))&gt;0,IF(ISNUMBER(G88),G88&lt;&gt;0,FALSE))),AND(OR(L88="Baja",L88="A otra fase"),OR(LEN(TRIM(I88&amp;""))&gt;0,LEN(TRIM(K88&amp;""))&gt;0,IF(ISNUMBER(J88),J88&lt;&gt;0,FALSE)))),AND(LEN(TRIM(L88&amp;""))&gt;0,NOT(OR(L88="Comparable",L88="Alta",OR(L88="Baja",L88="A otra fase")))),AB88&gt;1),2,IF(AND(W88=1,LEN(TRIM(M88&amp;""))&gt;0,TRIM(M88)&lt;&gt;"Por confirmar",TRIM(M88)&lt;&gt;"Pendiente",IF(L88="A otra fase",AND(COUNTIF('FASES'!$C$10:$C$39,B88)=1,SUMIF('FASES'!$C$10:$C$39,B88,'FASES'!$N$10:$N$39)=0),COUNTIF('FASES'!$C$10:$C$39,B88)=0)),0,1))),2))</f>
      </c>
      <c r="Y88" s="41">
        <f>IF(L88="Alta",IF(ISNUMBER(K88),K88,""),IF(ISNUMBER(H88),H88,""))</f>
      </c>
      <c r="Z88" s="41">
        <f>IF(OR(L88="Baja",L88="A otra fase"),IF(ISNUMBER(H88),H88,""),IF(ISNUMBER(K88),K88,""))</f>
      </c>
      <c r="AA88" s="41">
        <f>IFERROR(IF(AND(LEN(TRIM(C88&amp;""))&gt;0,LEN(TRIM(D88&amp;""))&gt;0),"ID:"&amp;SUBSTITUTE(SUBSTITUTE(SUBSTITUTE(SUBSTITUTE(UPPER(LEN(TRIM("C: "&amp;C88))&amp;":"&amp;TRIM("C: "&amp;C88)&amp;"|"&amp;LEN(TRIM("K: "&amp;D88))&amp;":"&amp;TRIM("K: "&amp;D88)),"!","!E"),"*","!A"),"?","!B"),"~","!C"),""),"")</f>
      </c>
      <c r="AB88" s="41" t="n">
        <f>IF(LEN(TRIM(AA88&amp;""))=0,0,COUNTIF($AA$10:$AA$109,AA88))</f>
        <v>0</v>
      </c>
    </row>
    <row r="89" ht="78" customHeight="1">
      <c r="B89" s="38" t="n">
        <v>80</v>
      </c>
      <c r="C89" s="43"/>
      <c r="D89" s="43"/>
      <c r="E89" s="44"/>
      <c r="F89" s="45"/>
      <c r="G89" s="46"/>
      <c r="H89" s="47"/>
      <c r="I89" s="45"/>
      <c r="J89" s="46"/>
      <c r="K89" s="47"/>
      <c r="L89" s="45"/>
      <c r="M89" s="44"/>
      <c r="N89" s="44"/>
      <c r="O89" s="38">
        <f>IF(NOT(ISNUMBER(X89)),"",IF(X89=2,"ROJO",IF(X89=1,"ÁMBAR","VERDE")))</f>
      </c>
      <c r="P89" s="39">
        <f>IFERROR(IF(NOT(COUNTA(C89:N89)&gt;0),"",IF(AB89&gt;1,"Clave repetida en el capítulo: distinguimos las ocurrencias.",IF(OR(OR(IF(LEN(TRIM(G89&amp;""))=0,FALSE,NOT(IF(ISNUMBER(G89),AND(G89&gt;=0,G89=ROUND(G89,6)),FALSE))),IF(LEN(TRIM(J89&amp;""))=0,FALSE,NOT(IF(ISNUMBER(J89),AND(J89&gt;=0,J89=ROUND(J89,6)),FALSE))),IF(LEN(TRIM(H89&amp;""))=0,FALSE,NOT(IF(ISNUMBER(H89),AND(H89=ROUND(H89,4)),FALSE))),IF(LEN(TRIM(K89&amp;""))=0,FALSE,NOT(IF(ISNUMBER(K89),AND(K89=ROUND(K89,4)),FALSE)))),OR(AND(L89="Comparable",LEN(TRIM(F89&amp;""))&gt;0,LEN(TRIM(I89&amp;""))&gt;0,UPPER(SUBSTITUTE(SUBSTITUTE(TRIM(F89&amp;""),"²","2"),"³","3"))&lt;&gt;UPPER(SUBSTITUTE(SUBSTITUTE(TRIM(I89&amp;""),"²","2"),"³","3"))),AND(L89="Alta",OR(LEN(TRIM(F89&amp;""))&gt;0,LEN(TRIM(H89&amp;""))&gt;0,IF(ISNUMBER(G89),G89&lt;&gt;0,FALSE))),AND(OR(L89="Baja",L89="A otra fase"),OR(LEN(TRIM(I89&amp;""))&gt;0,LEN(TRIM(K89&amp;""))&gt;0,IF(ISNUMBER(J89),J89&lt;&gt;0,FALSE)))),AND(LEN(TRIM(L89&amp;""))&gt;0,NOT(OR(L89="Comparable",L89="Alta",OR(L89="Baja",L89="A otra fase")))),AB89&gt;1),"Revisamos unidad, tipo y números. Alta: Q1=0, Ud1/P1 vacíos. Baja o fase: Q2=0, Ud2/P2 vacíos.",IF(W89=0,"Completamos cantidades, precios, unidades compatibles y referencias. Un vacío no es cero.",IF(OR(LEN(TRIM(M89&amp;""))=0,TRIM(M89)="Por confirmar",TRIM(M89)="Pendiente"),"La diferencia se conoce; falta documentar el motivo.",IF(X89&gt;0,"Revisamos FASES: destino, cantidad íntegra, previsión y referencias sin duplicar el ID.",IF(ABS(V89)&gt;0,"Datos completos. Incluimos el ajuste visible de redondeo al explicar la diferencia.","Datos completos para el alcance introducido."))))))),"Hay una entrada con error. Corregimos el dato antes de cerrar la comprobación.")</f>
      </c>
      <c r="Q89" s="41">
        <f>IF(W89=1,ROUND(G89*Y89,2),"")</f>
      </c>
      <c r="R89" s="41">
        <f>IF(W89=1,ROUND(J89*Z89,2),"")</f>
      </c>
      <c r="S89" s="41">
        <f>IF(W89=1,ROUND((J89-G89)*Y89,2),"")</f>
      </c>
      <c r="T89" s="41">
        <f>IF(W89=1,ROUND(J89*(Z89-Y89),2),"")</f>
      </c>
      <c r="U89" s="41">
        <f>IF(W89=1,ROUND(R89-Q89,2),"")</f>
      </c>
      <c r="V89" s="41">
        <f>IF(W89=1,ROUND(U89-S89-T89,2),"")</f>
      </c>
      <c r="W89" s="41" t="n">
        <f>IFERROR(IF(AND(LEN(TRIM(C89&amp;""))&gt;0,LEN(TRIM(D89&amp;""))&gt;0,LEN(TRIM(E89&amp;""))&gt;0,AND(LEN(TRIM(N89&amp;""))&gt;0,TRIM(N89)&lt;&gt;"Pendiente",TRIM(N89)&lt;&gt;"Por confirmar"),IF(ISNUMBER(G89),AND(G89&gt;=0,G89=ROUND(G89,6)),FALSE),IF(ISNUMBER(J89),AND(J89&gt;=0,J89=ROUND(J89,6)),FALSE),IF(L89="Comparable",AND(LEN(TRIM(F89&amp;""))&gt;0,LEN(TRIM(I89&amp;""))&gt;0,UPPER(SUBSTITUTE(SUBSTITUTE(TRIM(F89&amp;""),"²","2"),"³","3"))=UPPER(SUBSTITUTE(SUBSTITUTE(TRIM(I89&amp;""),"²","2"),"³","3"))),IF(L89="Alta",AND(LEN(TRIM(F89&amp;""))=0,LEN(TRIM(I89&amp;""))&gt;0),AND(LEN(TRIM(F89&amp;""))&gt;0,LEN(TRIM(I89&amp;""))=0))),IF(L89="Comparable",AND(IF(ISNUMBER(H89),AND(H89=ROUND(H89,4)),FALSE),IF(ISNUMBER(K89),AND(K89=ROUND(K89,4)),FALSE)),IF(L89="Alta",AND(IF(ISNUMBER(K89),AND(K89=ROUND(K89,4)),FALSE),LEN(TRIM(H89&amp;""))=0,G89=0),IF(OR(L89="Baja",L89="A otra fase"),AND(IF(ISNUMBER(H89),AND(H89=ROUND(H89,4)),FALSE),LEN(TRIM(K89&amp;""))=0,J89=0),FALSE))),NOT(OR(OR(IF(LEN(TRIM(G89&amp;""))=0,FALSE,NOT(IF(ISNUMBER(G89),AND(G89&gt;=0,G89=ROUND(G89,6)),FALSE))),IF(LEN(TRIM(J89&amp;""))=0,FALSE,NOT(IF(ISNUMBER(J89),AND(J89&gt;=0,J89=ROUND(J89,6)),FALSE))),IF(LEN(TRIM(H89&amp;""))=0,FALSE,NOT(IF(ISNUMBER(H89),AND(H89=ROUND(H89,4)),FALSE))),IF(LEN(TRIM(K89&amp;""))=0,FALSE,NOT(IF(ISNUMBER(K89),AND(K89=ROUND(K89,4)),FALSE)))),OR(AND(L89="Comparable",LEN(TRIM(F89&amp;""))&gt;0,LEN(TRIM(I89&amp;""))&gt;0,UPPER(SUBSTITUTE(SUBSTITUTE(TRIM(F89&amp;""),"²","2"),"³","3"))&lt;&gt;UPPER(SUBSTITUTE(SUBSTITUTE(TRIM(I89&amp;""),"²","2"),"³","3"))),AND(L89="Alta",OR(LEN(TRIM(F89&amp;""))&gt;0,LEN(TRIM(H89&amp;""))&gt;0,IF(ISNUMBER(G89),G89&lt;&gt;0,FALSE))),AND(OR(L89="Baja",L89="A otra fase"),OR(LEN(TRIM(I89&amp;""))&gt;0,LEN(TRIM(K89&amp;""))&gt;0,IF(ISNUMBER(J89),J89&lt;&gt;0,FALSE)))),AND(LEN(TRIM(L89&amp;""))&gt;0,NOT(OR(L89="Comparable",L89="Alta",OR(L89="Baja",L89="A otra fase")))),AB89&gt;1))),1,0),0)</f>
        <v>0</v>
      </c>
      <c r="X89" s="41">
        <f>IF(OR(ISERROR(C89),ISERROR(D89),ISERROR(E89),ISERROR(F89),ISERROR(G89),ISERROR(H89),ISERROR(I89),ISERROR(J89),ISERROR(K89),ISERROR(L89),ISERROR(M89),ISERROR(N89)),2,IFERROR(IF(NOT(COUNTA(C89:N89)&gt;0),"",IF(OR(OR(IF(LEN(TRIM(G89&amp;""))=0,FALSE,NOT(IF(ISNUMBER(G89),AND(G89&gt;=0,G89=ROUND(G89,6)),FALSE))),IF(LEN(TRIM(J89&amp;""))=0,FALSE,NOT(IF(ISNUMBER(J89),AND(J89&gt;=0,J89=ROUND(J89,6)),FALSE))),IF(LEN(TRIM(H89&amp;""))=0,FALSE,NOT(IF(ISNUMBER(H89),AND(H89=ROUND(H89,4)),FALSE))),IF(LEN(TRIM(K89&amp;""))=0,FALSE,NOT(IF(ISNUMBER(K89),AND(K89=ROUND(K89,4)),FALSE)))),OR(AND(L89="Comparable",LEN(TRIM(F89&amp;""))&gt;0,LEN(TRIM(I89&amp;""))&gt;0,UPPER(SUBSTITUTE(SUBSTITUTE(TRIM(F89&amp;""),"²","2"),"³","3"))&lt;&gt;UPPER(SUBSTITUTE(SUBSTITUTE(TRIM(I89&amp;""),"²","2"),"³","3"))),AND(L89="Alta",OR(LEN(TRIM(F89&amp;""))&gt;0,LEN(TRIM(H89&amp;""))&gt;0,IF(ISNUMBER(G89),G89&lt;&gt;0,FALSE))),AND(OR(L89="Baja",L89="A otra fase"),OR(LEN(TRIM(I89&amp;""))&gt;0,LEN(TRIM(K89&amp;""))&gt;0,IF(ISNUMBER(J89),J89&lt;&gt;0,FALSE)))),AND(LEN(TRIM(L89&amp;""))&gt;0,NOT(OR(L89="Comparable",L89="Alta",OR(L89="Baja",L89="A otra fase")))),AB89&gt;1),2,IF(AND(W89=1,LEN(TRIM(M89&amp;""))&gt;0,TRIM(M89)&lt;&gt;"Por confirmar",TRIM(M89)&lt;&gt;"Pendiente",IF(L89="A otra fase",AND(COUNTIF('FASES'!$C$10:$C$39,B89)=1,SUMIF('FASES'!$C$10:$C$39,B89,'FASES'!$N$10:$N$39)=0),COUNTIF('FASES'!$C$10:$C$39,B89)=0)),0,1))),2))</f>
      </c>
      <c r="Y89" s="41">
        <f>IF(L89="Alta",IF(ISNUMBER(K89),K89,""),IF(ISNUMBER(H89),H89,""))</f>
      </c>
      <c r="Z89" s="41">
        <f>IF(OR(L89="Baja",L89="A otra fase"),IF(ISNUMBER(H89),H89,""),IF(ISNUMBER(K89),K89,""))</f>
      </c>
      <c r="AA89" s="41">
        <f>IFERROR(IF(AND(LEN(TRIM(C89&amp;""))&gt;0,LEN(TRIM(D89&amp;""))&gt;0),"ID:"&amp;SUBSTITUTE(SUBSTITUTE(SUBSTITUTE(SUBSTITUTE(UPPER(LEN(TRIM("C: "&amp;C89))&amp;":"&amp;TRIM("C: "&amp;C89)&amp;"|"&amp;LEN(TRIM("K: "&amp;D89))&amp;":"&amp;TRIM("K: "&amp;D89)),"!","!E"),"*","!A"),"?","!B"),"~","!C"),""),"")</f>
      </c>
      <c r="AB89" s="41" t="n">
        <f>IF(LEN(TRIM(AA89&amp;""))=0,0,COUNTIF($AA$10:$AA$109,AA89))</f>
        <v>0</v>
      </c>
    </row>
    <row r="90" ht="78" customHeight="1">
      <c r="B90" s="38" t="n">
        <v>81</v>
      </c>
      <c r="C90" s="43"/>
      <c r="D90" s="43"/>
      <c r="E90" s="44"/>
      <c r="F90" s="45"/>
      <c r="G90" s="46"/>
      <c r="H90" s="47"/>
      <c r="I90" s="45"/>
      <c r="J90" s="46"/>
      <c r="K90" s="47"/>
      <c r="L90" s="45"/>
      <c r="M90" s="44"/>
      <c r="N90" s="44"/>
      <c r="O90" s="38">
        <f>IF(NOT(ISNUMBER(X90)),"",IF(X90=2,"ROJO",IF(X90=1,"ÁMBAR","VERDE")))</f>
      </c>
      <c r="P90" s="39">
        <f>IFERROR(IF(NOT(COUNTA(C90:N90)&gt;0),"",IF(AB90&gt;1,"Clave repetida en el capítulo: distinguimos las ocurrencias.",IF(OR(OR(IF(LEN(TRIM(G90&amp;""))=0,FALSE,NOT(IF(ISNUMBER(G90),AND(G90&gt;=0,G90=ROUND(G90,6)),FALSE))),IF(LEN(TRIM(J90&amp;""))=0,FALSE,NOT(IF(ISNUMBER(J90),AND(J90&gt;=0,J90=ROUND(J90,6)),FALSE))),IF(LEN(TRIM(H90&amp;""))=0,FALSE,NOT(IF(ISNUMBER(H90),AND(H90=ROUND(H90,4)),FALSE))),IF(LEN(TRIM(K90&amp;""))=0,FALSE,NOT(IF(ISNUMBER(K90),AND(K90=ROUND(K90,4)),FALSE)))),OR(AND(L90="Comparable",LEN(TRIM(F90&amp;""))&gt;0,LEN(TRIM(I90&amp;""))&gt;0,UPPER(SUBSTITUTE(SUBSTITUTE(TRIM(F90&amp;""),"²","2"),"³","3"))&lt;&gt;UPPER(SUBSTITUTE(SUBSTITUTE(TRIM(I90&amp;""),"²","2"),"³","3"))),AND(L90="Alta",OR(LEN(TRIM(F90&amp;""))&gt;0,LEN(TRIM(H90&amp;""))&gt;0,IF(ISNUMBER(G90),G90&lt;&gt;0,FALSE))),AND(OR(L90="Baja",L90="A otra fase"),OR(LEN(TRIM(I90&amp;""))&gt;0,LEN(TRIM(K90&amp;""))&gt;0,IF(ISNUMBER(J90),J90&lt;&gt;0,FALSE)))),AND(LEN(TRIM(L90&amp;""))&gt;0,NOT(OR(L90="Comparable",L90="Alta",OR(L90="Baja",L90="A otra fase")))),AB90&gt;1),"Revisamos unidad, tipo y números. Alta: Q1=0, Ud1/P1 vacíos. Baja o fase: Q2=0, Ud2/P2 vacíos.",IF(W90=0,"Completamos cantidades, precios, unidades compatibles y referencias. Un vacío no es cero.",IF(OR(LEN(TRIM(M90&amp;""))=0,TRIM(M90)="Por confirmar",TRIM(M90)="Pendiente"),"La diferencia se conoce; falta documentar el motivo.",IF(X90&gt;0,"Revisamos FASES: destino, cantidad íntegra, previsión y referencias sin duplicar el ID.",IF(ABS(V90)&gt;0,"Datos completos. Incluimos el ajuste visible de redondeo al explicar la diferencia.","Datos completos para el alcance introducido."))))))),"Hay una entrada con error. Corregimos el dato antes de cerrar la comprobación.")</f>
      </c>
      <c r="Q90" s="41">
        <f>IF(W90=1,ROUND(G90*Y90,2),"")</f>
      </c>
      <c r="R90" s="41">
        <f>IF(W90=1,ROUND(J90*Z90,2),"")</f>
      </c>
      <c r="S90" s="41">
        <f>IF(W90=1,ROUND((J90-G90)*Y90,2),"")</f>
      </c>
      <c r="T90" s="41">
        <f>IF(W90=1,ROUND(J90*(Z90-Y90),2),"")</f>
      </c>
      <c r="U90" s="41">
        <f>IF(W90=1,ROUND(R90-Q90,2),"")</f>
      </c>
      <c r="V90" s="41">
        <f>IF(W90=1,ROUND(U90-S90-T90,2),"")</f>
      </c>
      <c r="W90" s="41" t="n">
        <f>IFERROR(IF(AND(LEN(TRIM(C90&amp;""))&gt;0,LEN(TRIM(D90&amp;""))&gt;0,LEN(TRIM(E90&amp;""))&gt;0,AND(LEN(TRIM(N90&amp;""))&gt;0,TRIM(N90)&lt;&gt;"Pendiente",TRIM(N90)&lt;&gt;"Por confirmar"),IF(ISNUMBER(G90),AND(G90&gt;=0,G90=ROUND(G90,6)),FALSE),IF(ISNUMBER(J90),AND(J90&gt;=0,J90=ROUND(J90,6)),FALSE),IF(L90="Comparable",AND(LEN(TRIM(F90&amp;""))&gt;0,LEN(TRIM(I90&amp;""))&gt;0,UPPER(SUBSTITUTE(SUBSTITUTE(TRIM(F90&amp;""),"²","2"),"³","3"))=UPPER(SUBSTITUTE(SUBSTITUTE(TRIM(I90&amp;""),"²","2"),"³","3"))),IF(L90="Alta",AND(LEN(TRIM(F90&amp;""))=0,LEN(TRIM(I90&amp;""))&gt;0),AND(LEN(TRIM(F90&amp;""))&gt;0,LEN(TRIM(I90&amp;""))=0))),IF(L90="Comparable",AND(IF(ISNUMBER(H90),AND(H90=ROUND(H90,4)),FALSE),IF(ISNUMBER(K90),AND(K90=ROUND(K90,4)),FALSE)),IF(L90="Alta",AND(IF(ISNUMBER(K90),AND(K90=ROUND(K90,4)),FALSE),LEN(TRIM(H90&amp;""))=0,G90=0),IF(OR(L90="Baja",L90="A otra fase"),AND(IF(ISNUMBER(H90),AND(H90=ROUND(H90,4)),FALSE),LEN(TRIM(K90&amp;""))=0,J90=0),FALSE))),NOT(OR(OR(IF(LEN(TRIM(G90&amp;""))=0,FALSE,NOT(IF(ISNUMBER(G90),AND(G90&gt;=0,G90=ROUND(G90,6)),FALSE))),IF(LEN(TRIM(J90&amp;""))=0,FALSE,NOT(IF(ISNUMBER(J90),AND(J90&gt;=0,J90=ROUND(J90,6)),FALSE))),IF(LEN(TRIM(H90&amp;""))=0,FALSE,NOT(IF(ISNUMBER(H90),AND(H90=ROUND(H90,4)),FALSE))),IF(LEN(TRIM(K90&amp;""))=0,FALSE,NOT(IF(ISNUMBER(K90),AND(K90=ROUND(K90,4)),FALSE)))),OR(AND(L90="Comparable",LEN(TRIM(F90&amp;""))&gt;0,LEN(TRIM(I90&amp;""))&gt;0,UPPER(SUBSTITUTE(SUBSTITUTE(TRIM(F90&amp;""),"²","2"),"³","3"))&lt;&gt;UPPER(SUBSTITUTE(SUBSTITUTE(TRIM(I90&amp;""),"²","2"),"³","3"))),AND(L90="Alta",OR(LEN(TRIM(F90&amp;""))&gt;0,LEN(TRIM(H90&amp;""))&gt;0,IF(ISNUMBER(G90),G90&lt;&gt;0,FALSE))),AND(OR(L90="Baja",L90="A otra fase"),OR(LEN(TRIM(I90&amp;""))&gt;0,LEN(TRIM(K90&amp;""))&gt;0,IF(ISNUMBER(J90),J90&lt;&gt;0,FALSE)))),AND(LEN(TRIM(L90&amp;""))&gt;0,NOT(OR(L90="Comparable",L90="Alta",OR(L90="Baja",L90="A otra fase")))),AB90&gt;1))),1,0),0)</f>
        <v>0</v>
      </c>
      <c r="X90" s="41">
        <f>IF(OR(ISERROR(C90),ISERROR(D90),ISERROR(E90),ISERROR(F90),ISERROR(G90),ISERROR(H90),ISERROR(I90),ISERROR(J90),ISERROR(K90),ISERROR(L90),ISERROR(M90),ISERROR(N90)),2,IFERROR(IF(NOT(COUNTA(C90:N90)&gt;0),"",IF(OR(OR(IF(LEN(TRIM(G90&amp;""))=0,FALSE,NOT(IF(ISNUMBER(G90),AND(G90&gt;=0,G90=ROUND(G90,6)),FALSE))),IF(LEN(TRIM(J90&amp;""))=0,FALSE,NOT(IF(ISNUMBER(J90),AND(J90&gt;=0,J90=ROUND(J90,6)),FALSE))),IF(LEN(TRIM(H90&amp;""))=0,FALSE,NOT(IF(ISNUMBER(H90),AND(H90=ROUND(H90,4)),FALSE))),IF(LEN(TRIM(K90&amp;""))=0,FALSE,NOT(IF(ISNUMBER(K90),AND(K90=ROUND(K90,4)),FALSE)))),OR(AND(L90="Comparable",LEN(TRIM(F90&amp;""))&gt;0,LEN(TRIM(I90&amp;""))&gt;0,UPPER(SUBSTITUTE(SUBSTITUTE(TRIM(F90&amp;""),"²","2"),"³","3"))&lt;&gt;UPPER(SUBSTITUTE(SUBSTITUTE(TRIM(I90&amp;""),"²","2"),"³","3"))),AND(L90="Alta",OR(LEN(TRIM(F90&amp;""))&gt;0,LEN(TRIM(H90&amp;""))&gt;0,IF(ISNUMBER(G90),G90&lt;&gt;0,FALSE))),AND(OR(L90="Baja",L90="A otra fase"),OR(LEN(TRIM(I90&amp;""))&gt;0,LEN(TRIM(K90&amp;""))&gt;0,IF(ISNUMBER(J90),J90&lt;&gt;0,FALSE)))),AND(LEN(TRIM(L90&amp;""))&gt;0,NOT(OR(L90="Comparable",L90="Alta",OR(L90="Baja",L90="A otra fase")))),AB90&gt;1),2,IF(AND(W90=1,LEN(TRIM(M90&amp;""))&gt;0,TRIM(M90)&lt;&gt;"Por confirmar",TRIM(M90)&lt;&gt;"Pendiente",IF(L90="A otra fase",AND(COUNTIF('FASES'!$C$10:$C$39,B90)=1,SUMIF('FASES'!$C$10:$C$39,B90,'FASES'!$N$10:$N$39)=0),COUNTIF('FASES'!$C$10:$C$39,B90)=0)),0,1))),2))</f>
      </c>
      <c r="Y90" s="41">
        <f>IF(L90="Alta",IF(ISNUMBER(K90),K90,""),IF(ISNUMBER(H90),H90,""))</f>
      </c>
      <c r="Z90" s="41">
        <f>IF(OR(L90="Baja",L90="A otra fase"),IF(ISNUMBER(H90),H90,""),IF(ISNUMBER(K90),K90,""))</f>
      </c>
      <c r="AA90" s="41">
        <f>IFERROR(IF(AND(LEN(TRIM(C90&amp;""))&gt;0,LEN(TRIM(D90&amp;""))&gt;0),"ID:"&amp;SUBSTITUTE(SUBSTITUTE(SUBSTITUTE(SUBSTITUTE(UPPER(LEN(TRIM("C: "&amp;C90))&amp;":"&amp;TRIM("C: "&amp;C90)&amp;"|"&amp;LEN(TRIM("K: "&amp;D90))&amp;":"&amp;TRIM("K: "&amp;D90)),"!","!E"),"*","!A"),"?","!B"),"~","!C"),""),"")</f>
      </c>
      <c r="AB90" s="41" t="n">
        <f>IF(LEN(TRIM(AA90&amp;""))=0,0,COUNTIF($AA$10:$AA$109,AA90))</f>
        <v>0</v>
      </c>
    </row>
    <row r="91" ht="78" customHeight="1">
      <c r="B91" s="38" t="n">
        <v>82</v>
      </c>
      <c r="C91" s="43"/>
      <c r="D91" s="43"/>
      <c r="E91" s="44"/>
      <c r="F91" s="45"/>
      <c r="G91" s="46"/>
      <c r="H91" s="47"/>
      <c r="I91" s="45"/>
      <c r="J91" s="46"/>
      <c r="K91" s="47"/>
      <c r="L91" s="45"/>
      <c r="M91" s="44"/>
      <c r="N91" s="44"/>
      <c r="O91" s="38">
        <f>IF(NOT(ISNUMBER(X91)),"",IF(X91=2,"ROJO",IF(X91=1,"ÁMBAR","VERDE")))</f>
      </c>
      <c r="P91" s="39">
        <f>IFERROR(IF(NOT(COUNTA(C91:N91)&gt;0),"",IF(AB91&gt;1,"Clave repetida en el capítulo: distinguimos las ocurrencias.",IF(OR(OR(IF(LEN(TRIM(G91&amp;""))=0,FALSE,NOT(IF(ISNUMBER(G91),AND(G91&gt;=0,G91=ROUND(G91,6)),FALSE))),IF(LEN(TRIM(J91&amp;""))=0,FALSE,NOT(IF(ISNUMBER(J91),AND(J91&gt;=0,J91=ROUND(J91,6)),FALSE))),IF(LEN(TRIM(H91&amp;""))=0,FALSE,NOT(IF(ISNUMBER(H91),AND(H91=ROUND(H91,4)),FALSE))),IF(LEN(TRIM(K91&amp;""))=0,FALSE,NOT(IF(ISNUMBER(K91),AND(K91=ROUND(K91,4)),FALSE)))),OR(AND(L91="Comparable",LEN(TRIM(F91&amp;""))&gt;0,LEN(TRIM(I91&amp;""))&gt;0,UPPER(SUBSTITUTE(SUBSTITUTE(TRIM(F91&amp;""),"²","2"),"³","3"))&lt;&gt;UPPER(SUBSTITUTE(SUBSTITUTE(TRIM(I91&amp;""),"²","2"),"³","3"))),AND(L91="Alta",OR(LEN(TRIM(F91&amp;""))&gt;0,LEN(TRIM(H91&amp;""))&gt;0,IF(ISNUMBER(G91),G91&lt;&gt;0,FALSE))),AND(OR(L91="Baja",L91="A otra fase"),OR(LEN(TRIM(I91&amp;""))&gt;0,LEN(TRIM(K91&amp;""))&gt;0,IF(ISNUMBER(J91),J91&lt;&gt;0,FALSE)))),AND(LEN(TRIM(L91&amp;""))&gt;0,NOT(OR(L91="Comparable",L91="Alta",OR(L91="Baja",L91="A otra fase")))),AB91&gt;1),"Revisamos unidad, tipo y números. Alta: Q1=0, Ud1/P1 vacíos. Baja o fase: Q2=0, Ud2/P2 vacíos.",IF(W91=0,"Completamos cantidades, precios, unidades compatibles y referencias. Un vacío no es cero.",IF(OR(LEN(TRIM(M91&amp;""))=0,TRIM(M91)="Por confirmar",TRIM(M91)="Pendiente"),"La diferencia se conoce; falta documentar el motivo.",IF(X91&gt;0,"Revisamos FASES: destino, cantidad íntegra, previsión y referencias sin duplicar el ID.",IF(ABS(V91)&gt;0,"Datos completos. Incluimos el ajuste visible de redondeo al explicar la diferencia.","Datos completos para el alcance introducido."))))))),"Hay una entrada con error. Corregimos el dato antes de cerrar la comprobación.")</f>
      </c>
      <c r="Q91" s="41">
        <f>IF(W91=1,ROUND(G91*Y91,2),"")</f>
      </c>
      <c r="R91" s="41">
        <f>IF(W91=1,ROUND(J91*Z91,2),"")</f>
      </c>
      <c r="S91" s="41">
        <f>IF(W91=1,ROUND((J91-G91)*Y91,2),"")</f>
      </c>
      <c r="T91" s="41">
        <f>IF(W91=1,ROUND(J91*(Z91-Y91),2),"")</f>
      </c>
      <c r="U91" s="41">
        <f>IF(W91=1,ROUND(R91-Q91,2),"")</f>
      </c>
      <c r="V91" s="41">
        <f>IF(W91=1,ROUND(U91-S91-T91,2),"")</f>
      </c>
      <c r="W91" s="41" t="n">
        <f>IFERROR(IF(AND(LEN(TRIM(C91&amp;""))&gt;0,LEN(TRIM(D91&amp;""))&gt;0,LEN(TRIM(E91&amp;""))&gt;0,AND(LEN(TRIM(N91&amp;""))&gt;0,TRIM(N91)&lt;&gt;"Pendiente",TRIM(N91)&lt;&gt;"Por confirmar"),IF(ISNUMBER(G91),AND(G91&gt;=0,G91=ROUND(G91,6)),FALSE),IF(ISNUMBER(J91),AND(J91&gt;=0,J91=ROUND(J91,6)),FALSE),IF(L91="Comparable",AND(LEN(TRIM(F91&amp;""))&gt;0,LEN(TRIM(I91&amp;""))&gt;0,UPPER(SUBSTITUTE(SUBSTITUTE(TRIM(F91&amp;""),"²","2"),"³","3"))=UPPER(SUBSTITUTE(SUBSTITUTE(TRIM(I91&amp;""),"²","2"),"³","3"))),IF(L91="Alta",AND(LEN(TRIM(F91&amp;""))=0,LEN(TRIM(I91&amp;""))&gt;0),AND(LEN(TRIM(F91&amp;""))&gt;0,LEN(TRIM(I91&amp;""))=0))),IF(L91="Comparable",AND(IF(ISNUMBER(H91),AND(H91=ROUND(H91,4)),FALSE),IF(ISNUMBER(K91),AND(K91=ROUND(K91,4)),FALSE)),IF(L91="Alta",AND(IF(ISNUMBER(K91),AND(K91=ROUND(K91,4)),FALSE),LEN(TRIM(H91&amp;""))=0,G91=0),IF(OR(L91="Baja",L91="A otra fase"),AND(IF(ISNUMBER(H91),AND(H91=ROUND(H91,4)),FALSE),LEN(TRIM(K91&amp;""))=0,J91=0),FALSE))),NOT(OR(OR(IF(LEN(TRIM(G91&amp;""))=0,FALSE,NOT(IF(ISNUMBER(G91),AND(G91&gt;=0,G91=ROUND(G91,6)),FALSE))),IF(LEN(TRIM(J91&amp;""))=0,FALSE,NOT(IF(ISNUMBER(J91),AND(J91&gt;=0,J91=ROUND(J91,6)),FALSE))),IF(LEN(TRIM(H91&amp;""))=0,FALSE,NOT(IF(ISNUMBER(H91),AND(H91=ROUND(H91,4)),FALSE))),IF(LEN(TRIM(K91&amp;""))=0,FALSE,NOT(IF(ISNUMBER(K91),AND(K91=ROUND(K91,4)),FALSE)))),OR(AND(L91="Comparable",LEN(TRIM(F91&amp;""))&gt;0,LEN(TRIM(I91&amp;""))&gt;0,UPPER(SUBSTITUTE(SUBSTITUTE(TRIM(F91&amp;""),"²","2"),"³","3"))&lt;&gt;UPPER(SUBSTITUTE(SUBSTITUTE(TRIM(I91&amp;""),"²","2"),"³","3"))),AND(L91="Alta",OR(LEN(TRIM(F91&amp;""))&gt;0,LEN(TRIM(H91&amp;""))&gt;0,IF(ISNUMBER(G91),G91&lt;&gt;0,FALSE))),AND(OR(L91="Baja",L91="A otra fase"),OR(LEN(TRIM(I91&amp;""))&gt;0,LEN(TRIM(K91&amp;""))&gt;0,IF(ISNUMBER(J91),J91&lt;&gt;0,FALSE)))),AND(LEN(TRIM(L91&amp;""))&gt;0,NOT(OR(L91="Comparable",L91="Alta",OR(L91="Baja",L91="A otra fase")))),AB91&gt;1))),1,0),0)</f>
        <v>0</v>
      </c>
      <c r="X91" s="41">
        <f>IF(OR(ISERROR(C91),ISERROR(D91),ISERROR(E91),ISERROR(F91),ISERROR(G91),ISERROR(H91),ISERROR(I91),ISERROR(J91),ISERROR(K91),ISERROR(L91),ISERROR(M91),ISERROR(N91)),2,IFERROR(IF(NOT(COUNTA(C91:N91)&gt;0),"",IF(OR(OR(IF(LEN(TRIM(G91&amp;""))=0,FALSE,NOT(IF(ISNUMBER(G91),AND(G91&gt;=0,G91=ROUND(G91,6)),FALSE))),IF(LEN(TRIM(J91&amp;""))=0,FALSE,NOT(IF(ISNUMBER(J91),AND(J91&gt;=0,J91=ROUND(J91,6)),FALSE))),IF(LEN(TRIM(H91&amp;""))=0,FALSE,NOT(IF(ISNUMBER(H91),AND(H91=ROUND(H91,4)),FALSE))),IF(LEN(TRIM(K91&amp;""))=0,FALSE,NOT(IF(ISNUMBER(K91),AND(K91=ROUND(K91,4)),FALSE)))),OR(AND(L91="Comparable",LEN(TRIM(F91&amp;""))&gt;0,LEN(TRIM(I91&amp;""))&gt;0,UPPER(SUBSTITUTE(SUBSTITUTE(TRIM(F91&amp;""),"²","2"),"³","3"))&lt;&gt;UPPER(SUBSTITUTE(SUBSTITUTE(TRIM(I91&amp;""),"²","2"),"³","3"))),AND(L91="Alta",OR(LEN(TRIM(F91&amp;""))&gt;0,LEN(TRIM(H91&amp;""))&gt;0,IF(ISNUMBER(G91),G91&lt;&gt;0,FALSE))),AND(OR(L91="Baja",L91="A otra fase"),OR(LEN(TRIM(I91&amp;""))&gt;0,LEN(TRIM(K91&amp;""))&gt;0,IF(ISNUMBER(J91),J91&lt;&gt;0,FALSE)))),AND(LEN(TRIM(L91&amp;""))&gt;0,NOT(OR(L91="Comparable",L91="Alta",OR(L91="Baja",L91="A otra fase")))),AB91&gt;1),2,IF(AND(W91=1,LEN(TRIM(M91&amp;""))&gt;0,TRIM(M91)&lt;&gt;"Por confirmar",TRIM(M91)&lt;&gt;"Pendiente",IF(L91="A otra fase",AND(COUNTIF('FASES'!$C$10:$C$39,B91)=1,SUMIF('FASES'!$C$10:$C$39,B91,'FASES'!$N$10:$N$39)=0),COUNTIF('FASES'!$C$10:$C$39,B91)=0)),0,1))),2))</f>
      </c>
      <c r="Y91" s="41">
        <f>IF(L91="Alta",IF(ISNUMBER(K91),K91,""),IF(ISNUMBER(H91),H91,""))</f>
      </c>
      <c r="Z91" s="41">
        <f>IF(OR(L91="Baja",L91="A otra fase"),IF(ISNUMBER(H91),H91,""),IF(ISNUMBER(K91),K91,""))</f>
      </c>
      <c r="AA91" s="41">
        <f>IFERROR(IF(AND(LEN(TRIM(C91&amp;""))&gt;0,LEN(TRIM(D91&amp;""))&gt;0),"ID:"&amp;SUBSTITUTE(SUBSTITUTE(SUBSTITUTE(SUBSTITUTE(UPPER(LEN(TRIM("C: "&amp;C91))&amp;":"&amp;TRIM("C: "&amp;C91)&amp;"|"&amp;LEN(TRIM("K: "&amp;D91))&amp;":"&amp;TRIM("K: "&amp;D91)),"!","!E"),"*","!A"),"?","!B"),"~","!C"),""),"")</f>
      </c>
      <c r="AB91" s="41" t="n">
        <f>IF(LEN(TRIM(AA91&amp;""))=0,0,COUNTIF($AA$10:$AA$109,AA91))</f>
        <v>0</v>
      </c>
    </row>
    <row r="92" ht="78" customHeight="1">
      <c r="B92" s="38" t="n">
        <v>83</v>
      </c>
      <c r="C92" s="43"/>
      <c r="D92" s="43"/>
      <c r="E92" s="44"/>
      <c r="F92" s="45"/>
      <c r="G92" s="46"/>
      <c r="H92" s="47"/>
      <c r="I92" s="45"/>
      <c r="J92" s="46"/>
      <c r="K92" s="47"/>
      <c r="L92" s="45"/>
      <c r="M92" s="44"/>
      <c r="N92" s="44"/>
      <c r="O92" s="38">
        <f>IF(NOT(ISNUMBER(X92)),"",IF(X92=2,"ROJO",IF(X92=1,"ÁMBAR","VERDE")))</f>
      </c>
      <c r="P92" s="39">
        <f>IFERROR(IF(NOT(COUNTA(C92:N92)&gt;0),"",IF(AB92&gt;1,"Clave repetida en el capítulo: distinguimos las ocurrencias.",IF(OR(OR(IF(LEN(TRIM(G92&amp;""))=0,FALSE,NOT(IF(ISNUMBER(G92),AND(G92&gt;=0,G92=ROUND(G92,6)),FALSE))),IF(LEN(TRIM(J92&amp;""))=0,FALSE,NOT(IF(ISNUMBER(J92),AND(J92&gt;=0,J92=ROUND(J92,6)),FALSE))),IF(LEN(TRIM(H92&amp;""))=0,FALSE,NOT(IF(ISNUMBER(H92),AND(H92=ROUND(H92,4)),FALSE))),IF(LEN(TRIM(K92&amp;""))=0,FALSE,NOT(IF(ISNUMBER(K92),AND(K92=ROUND(K92,4)),FALSE)))),OR(AND(L92="Comparable",LEN(TRIM(F92&amp;""))&gt;0,LEN(TRIM(I92&amp;""))&gt;0,UPPER(SUBSTITUTE(SUBSTITUTE(TRIM(F92&amp;""),"²","2"),"³","3"))&lt;&gt;UPPER(SUBSTITUTE(SUBSTITUTE(TRIM(I92&amp;""),"²","2"),"³","3"))),AND(L92="Alta",OR(LEN(TRIM(F92&amp;""))&gt;0,LEN(TRIM(H92&amp;""))&gt;0,IF(ISNUMBER(G92),G92&lt;&gt;0,FALSE))),AND(OR(L92="Baja",L92="A otra fase"),OR(LEN(TRIM(I92&amp;""))&gt;0,LEN(TRIM(K92&amp;""))&gt;0,IF(ISNUMBER(J92),J92&lt;&gt;0,FALSE)))),AND(LEN(TRIM(L92&amp;""))&gt;0,NOT(OR(L92="Comparable",L92="Alta",OR(L92="Baja",L92="A otra fase")))),AB92&gt;1),"Revisamos unidad, tipo y números. Alta: Q1=0, Ud1/P1 vacíos. Baja o fase: Q2=0, Ud2/P2 vacíos.",IF(W92=0,"Completamos cantidades, precios, unidades compatibles y referencias. Un vacío no es cero.",IF(OR(LEN(TRIM(M92&amp;""))=0,TRIM(M92)="Por confirmar",TRIM(M92)="Pendiente"),"La diferencia se conoce; falta documentar el motivo.",IF(X92&gt;0,"Revisamos FASES: destino, cantidad íntegra, previsión y referencias sin duplicar el ID.",IF(ABS(V92)&gt;0,"Datos completos. Incluimos el ajuste visible de redondeo al explicar la diferencia.","Datos completos para el alcance introducido."))))))),"Hay una entrada con error. Corregimos el dato antes de cerrar la comprobación.")</f>
      </c>
      <c r="Q92" s="41">
        <f>IF(W92=1,ROUND(G92*Y92,2),"")</f>
      </c>
      <c r="R92" s="41">
        <f>IF(W92=1,ROUND(J92*Z92,2),"")</f>
      </c>
      <c r="S92" s="41">
        <f>IF(W92=1,ROUND((J92-G92)*Y92,2),"")</f>
      </c>
      <c r="T92" s="41">
        <f>IF(W92=1,ROUND(J92*(Z92-Y92),2),"")</f>
      </c>
      <c r="U92" s="41">
        <f>IF(W92=1,ROUND(R92-Q92,2),"")</f>
      </c>
      <c r="V92" s="41">
        <f>IF(W92=1,ROUND(U92-S92-T92,2),"")</f>
      </c>
      <c r="W92" s="41" t="n">
        <f>IFERROR(IF(AND(LEN(TRIM(C92&amp;""))&gt;0,LEN(TRIM(D92&amp;""))&gt;0,LEN(TRIM(E92&amp;""))&gt;0,AND(LEN(TRIM(N92&amp;""))&gt;0,TRIM(N92)&lt;&gt;"Pendiente",TRIM(N92)&lt;&gt;"Por confirmar"),IF(ISNUMBER(G92),AND(G92&gt;=0,G92=ROUND(G92,6)),FALSE),IF(ISNUMBER(J92),AND(J92&gt;=0,J92=ROUND(J92,6)),FALSE),IF(L92="Comparable",AND(LEN(TRIM(F92&amp;""))&gt;0,LEN(TRIM(I92&amp;""))&gt;0,UPPER(SUBSTITUTE(SUBSTITUTE(TRIM(F92&amp;""),"²","2"),"³","3"))=UPPER(SUBSTITUTE(SUBSTITUTE(TRIM(I92&amp;""),"²","2"),"³","3"))),IF(L92="Alta",AND(LEN(TRIM(F92&amp;""))=0,LEN(TRIM(I92&amp;""))&gt;0),AND(LEN(TRIM(F92&amp;""))&gt;0,LEN(TRIM(I92&amp;""))=0))),IF(L92="Comparable",AND(IF(ISNUMBER(H92),AND(H92=ROUND(H92,4)),FALSE),IF(ISNUMBER(K92),AND(K92=ROUND(K92,4)),FALSE)),IF(L92="Alta",AND(IF(ISNUMBER(K92),AND(K92=ROUND(K92,4)),FALSE),LEN(TRIM(H92&amp;""))=0,G92=0),IF(OR(L92="Baja",L92="A otra fase"),AND(IF(ISNUMBER(H92),AND(H92=ROUND(H92,4)),FALSE),LEN(TRIM(K92&amp;""))=0,J92=0),FALSE))),NOT(OR(OR(IF(LEN(TRIM(G92&amp;""))=0,FALSE,NOT(IF(ISNUMBER(G92),AND(G92&gt;=0,G92=ROUND(G92,6)),FALSE))),IF(LEN(TRIM(J92&amp;""))=0,FALSE,NOT(IF(ISNUMBER(J92),AND(J92&gt;=0,J92=ROUND(J92,6)),FALSE))),IF(LEN(TRIM(H92&amp;""))=0,FALSE,NOT(IF(ISNUMBER(H92),AND(H92=ROUND(H92,4)),FALSE))),IF(LEN(TRIM(K92&amp;""))=0,FALSE,NOT(IF(ISNUMBER(K92),AND(K92=ROUND(K92,4)),FALSE)))),OR(AND(L92="Comparable",LEN(TRIM(F92&amp;""))&gt;0,LEN(TRIM(I92&amp;""))&gt;0,UPPER(SUBSTITUTE(SUBSTITUTE(TRIM(F92&amp;""),"²","2"),"³","3"))&lt;&gt;UPPER(SUBSTITUTE(SUBSTITUTE(TRIM(I92&amp;""),"²","2"),"³","3"))),AND(L92="Alta",OR(LEN(TRIM(F92&amp;""))&gt;0,LEN(TRIM(H92&amp;""))&gt;0,IF(ISNUMBER(G92),G92&lt;&gt;0,FALSE))),AND(OR(L92="Baja",L92="A otra fase"),OR(LEN(TRIM(I92&amp;""))&gt;0,LEN(TRIM(K92&amp;""))&gt;0,IF(ISNUMBER(J92),J92&lt;&gt;0,FALSE)))),AND(LEN(TRIM(L92&amp;""))&gt;0,NOT(OR(L92="Comparable",L92="Alta",OR(L92="Baja",L92="A otra fase")))),AB92&gt;1))),1,0),0)</f>
        <v>0</v>
      </c>
      <c r="X92" s="41">
        <f>IF(OR(ISERROR(C92),ISERROR(D92),ISERROR(E92),ISERROR(F92),ISERROR(G92),ISERROR(H92),ISERROR(I92),ISERROR(J92),ISERROR(K92),ISERROR(L92),ISERROR(M92),ISERROR(N92)),2,IFERROR(IF(NOT(COUNTA(C92:N92)&gt;0),"",IF(OR(OR(IF(LEN(TRIM(G92&amp;""))=0,FALSE,NOT(IF(ISNUMBER(G92),AND(G92&gt;=0,G92=ROUND(G92,6)),FALSE))),IF(LEN(TRIM(J92&amp;""))=0,FALSE,NOT(IF(ISNUMBER(J92),AND(J92&gt;=0,J92=ROUND(J92,6)),FALSE))),IF(LEN(TRIM(H92&amp;""))=0,FALSE,NOT(IF(ISNUMBER(H92),AND(H92=ROUND(H92,4)),FALSE))),IF(LEN(TRIM(K92&amp;""))=0,FALSE,NOT(IF(ISNUMBER(K92),AND(K92=ROUND(K92,4)),FALSE)))),OR(AND(L92="Comparable",LEN(TRIM(F92&amp;""))&gt;0,LEN(TRIM(I92&amp;""))&gt;0,UPPER(SUBSTITUTE(SUBSTITUTE(TRIM(F92&amp;""),"²","2"),"³","3"))&lt;&gt;UPPER(SUBSTITUTE(SUBSTITUTE(TRIM(I92&amp;""),"²","2"),"³","3"))),AND(L92="Alta",OR(LEN(TRIM(F92&amp;""))&gt;0,LEN(TRIM(H92&amp;""))&gt;0,IF(ISNUMBER(G92),G92&lt;&gt;0,FALSE))),AND(OR(L92="Baja",L92="A otra fase"),OR(LEN(TRIM(I92&amp;""))&gt;0,LEN(TRIM(K92&amp;""))&gt;0,IF(ISNUMBER(J92),J92&lt;&gt;0,FALSE)))),AND(LEN(TRIM(L92&amp;""))&gt;0,NOT(OR(L92="Comparable",L92="Alta",OR(L92="Baja",L92="A otra fase")))),AB92&gt;1),2,IF(AND(W92=1,LEN(TRIM(M92&amp;""))&gt;0,TRIM(M92)&lt;&gt;"Por confirmar",TRIM(M92)&lt;&gt;"Pendiente",IF(L92="A otra fase",AND(COUNTIF('FASES'!$C$10:$C$39,B92)=1,SUMIF('FASES'!$C$10:$C$39,B92,'FASES'!$N$10:$N$39)=0),COUNTIF('FASES'!$C$10:$C$39,B92)=0)),0,1))),2))</f>
      </c>
      <c r="Y92" s="41">
        <f>IF(L92="Alta",IF(ISNUMBER(K92),K92,""),IF(ISNUMBER(H92),H92,""))</f>
      </c>
      <c r="Z92" s="41">
        <f>IF(OR(L92="Baja",L92="A otra fase"),IF(ISNUMBER(H92),H92,""),IF(ISNUMBER(K92),K92,""))</f>
      </c>
      <c r="AA92" s="41">
        <f>IFERROR(IF(AND(LEN(TRIM(C92&amp;""))&gt;0,LEN(TRIM(D92&amp;""))&gt;0),"ID:"&amp;SUBSTITUTE(SUBSTITUTE(SUBSTITUTE(SUBSTITUTE(UPPER(LEN(TRIM("C: "&amp;C92))&amp;":"&amp;TRIM("C: "&amp;C92)&amp;"|"&amp;LEN(TRIM("K: "&amp;D92))&amp;":"&amp;TRIM("K: "&amp;D92)),"!","!E"),"*","!A"),"?","!B"),"~","!C"),""),"")</f>
      </c>
      <c r="AB92" s="41" t="n">
        <f>IF(LEN(TRIM(AA92&amp;""))=0,0,COUNTIF($AA$10:$AA$109,AA92))</f>
        <v>0</v>
      </c>
    </row>
    <row r="93" ht="78" customHeight="1">
      <c r="B93" s="38" t="n">
        <v>84</v>
      </c>
      <c r="C93" s="43"/>
      <c r="D93" s="43"/>
      <c r="E93" s="44"/>
      <c r="F93" s="45"/>
      <c r="G93" s="46"/>
      <c r="H93" s="47"/>
      <c r="I93" s="45"/>
      <c r="J93" s="46"/>
      <c r="K93" s="47"/>
      <c r="L93" s="45"/>
      <c r="M93" s="44"/>
      <c r="N93" s="44"/>
      <c r="O93" s="38">
        <f>IF(NOT(ISNUMBER(X93)),"",IF(X93=2,"ROJO",IF(X93=1,"ÁMBAR","VERDE")))</f>
      </c>
      <c r="P93" s="39">
        <f>IFERROR(IF(NOT(COUNTA(C93:N93)&gt;0),"",IF(AB93&gt;1,"Clave repetida en el capítulo: distinguimos las ocurrencias.",IF(OR(OR(IF(LEN(TRIM(G93&amp;""))=0,FALSE,NOT(IF(ISNUMBER(G93),AND(G93&gt;=0,G93=ROUND(G93,6)),FALSE))),IF(LEN(TRIM(J93&amp;""))=0,FALSE,NOT(IF(ISNUMBER(J93),AND(J93&gt;=0,J93=ROUND(J93,6)),FALSE))),IF(LEN(TRIM(H93&amp;""))=0,FALSE,NOT(IF(ISNUMBER(H93),AND(H93=ROUND(H93,4)),FALSE))),IF(LEN(TRIM(K93&amp;""))=0,FALSE,NOT(IF(ISNUMBER(K93),AND(K93=ROUND(K93,4)),FALSE)))),OR(AND(L93="Comparable",LEN(TRIM(F93&amp;""))&gt;0,LEN(TRIM(I93&amp;""))&gt;0,UPPER(SUBSTITUTE(SUBSTITUTE(TRIM(F93&amp;""),"²","2"),"³","3"))&lt;&gt;UPPER(SUBSTITUTE(SUBSTITUTE(TRIM(I93&amp;""),"²","2"),"³","3"))),AND(L93="Alta",OR(LEN(TRIM(F93&amp;""))&gt;0,LEN(TRIM(H93&amp;""))&gt;0,IF(ISNUMBER(G93),G93&lt;&gt;0,FALSE))),AND(OR(L93="Baja",L93="A otra fase"),OR(LEN(TRIM(I93&amp;""))&gt;0,LEN(TRIM(K93&amp;""))&gt;0,IF(ISNUMBER(J93),J93&lt;&gt;0,FALSE)))),AND(LEN(TRIM(L93&amp;""))&gt;0,NOT(OR(L93="Comparable",L93="Alta",OR(L93="Baja",L93="A otra fase")))),AB93&gt;1),"Revisamos unidad, tipo y números. Alta: Q1=0, Ud1/P1 vacíos. Baja o fase: Q2=0, Ud2/P2 vacíos.",IF(W93=0,"Completamos cantidades, precios, unidades compatibles y referencias. Un vacío no es cero.",IF(OR(LEN(TRIM(M93&amp;""))=0,TRIM(M93)="Por confirmar",TRIM(M93)="Pendiente"),"La diferencia se conoce; falta documentar el motivo.",IF(X93&gt;0,"Revisamos FASES: destino, cantidad íntegra, previsión y referencias sin duplicar el ID.",IF(ABS(V93)&gt;0,"Datos completos. Incluimos el ajuste visible de redondeo al explicar la diferencia.","Datos completos para el alcance introducido."))))))),"Hay una entrada con error. Corregimos el dato antes de cerrar la comprobación.")</f>
      </c>
      <c r="Q93" s="41">
        <f>IF(W93=1,ROUND(G93*Y93,2),"")</f>
      </c>
      <c r="R93" s="41">
        <f>IF(W93=1,ROUND(J93*Z93,2),"")</f>
      </c>
      <c r="S93" s="41">
        <f>IF(W93=1,ROUND((J93-G93)*Y93,2),"")</f>
      </c>
      <c r="T93" s="41">
        <f>IF(W93=1,ROUND(J93*(Z93-Y93),2),"")</f>
      </c>
      <c r="U93" s="41">
        <f>IF(W93=1,ROUND(R93-Q93,2),"")</f>
      </c>
      <c r="V93" s="41">
        <f>IF(W93=1,ROUND(U93-S93-T93,2),"")</f>
      </c>
      <c r="W93" s="41" t="n">
        <f>IFERROR(IF(AND(LEN(TRIM(C93&amp;""))&gt;0,LEN(TRIM(D93&amp;""))&gt;0,LEN(TRIM(E93&amp;""))&gt;0,AND(LEN(TRIM(N93&amp;""))&gt;0,TRIM(N93)&lt;&gt;"Pendiente",TRIM(N93)&lt;&gt;"Por confirmar"),IF(ISNUMBER(G93),AND(G93&gt;=0,G93=ROUND(G93,6)),FALSE),IF(ISNUMBER(J93),AND(J93&gt;=0,J93=ROUND(J93,6)),FALSE),IF(L93="Comparable",AND(LEN(TRIM(F93&amp;""))&gt;0,LEN(TRIM(I93&amp;""))&gt;0,UPPER(SUBSTITUTE(SUBSTITUTE(TRIM(F93&amp;""),"²","2"),"³","3"))=UPPER(SUBSTITUTE(SUBSTITUTE(TRIM(I93&amp;""),"²","2"),"³","3"))),IF(L93="Alta",AND(LEN(TRIM(F93&amp;""))=0,LEN(TRIM(I93&amp;""))&gt;0),AND(LEN(TRIM(F93&amp;""))&gt;0,LEN(TRIM(I93&amp;""))=0))),IF(L93="Comparable",AND(IF(ISNUMBER(H93),AND(H93=ROUND(H93,4)),FALSE),IF(ISNUMBER(K93),AND(K93=ROUND(K93,4)),FALSE)),IF(L93="Alta",AND(IF(ISNUMBER(K93),AND(K93=ROUND(K93,4)),FALSE),LEN(TRIM(H93&amp;""))=0,G93=0),IF(OR(L93="Baja",L93="A otra fase"),AND(IF(ISNUMBER(H93),AND(H93=ROUND(H93,4)),FALSE),LEN(TRIM(K93&amp;""))=0,J93=0),FALSE))),NOT(OR(OR(IF(LEN(TRIM(G93&amp;""))=0,FALSE,NOT(IF(ISNUMBER(G93),AND(G93&gt;=0,G93=ROUND(G93,6)),FALSE))),IF(LEN(TRIM(J93&amp;""))=0,FALSE,NOT(IF(ISNUMBER(J93),AND(J93&gt;=0,J93=ROUND(J93,6)),FALSE))),IF(LEN(TRIM(H93&amp;""))=0,FALSE,NOT(IF(ISNUMBER(H93),AND(H93=ROUND(H93,4)),FALSE))),IF(LEN(TRIM(K93&amp;""))=0,FALSE,NOT(IF(ISNUMBER(K93),AND(K93=ROUND(K93,4)),FALSE)))),OR(AND(L93="Comparable",LEN(TRIM(F93&amp;""))&gt;0,LEN(TRIM(I93&amp;""))&gt;0,UPPER(SUBSTITUTE(SUBSTITUTE(TRIM(F93&amp;""),"²","2"),"³","3"))&lt;&gt;UPPER(SUBSTITUTE(SUBSTITUTE(TRIM(I93&amp;""),"²","2"),"³","3"))),AND(L93="Alta",OR(LEN(TRIM(F93&amp;""))&gt;0,LEN(TRIM(H93&amp;""))&gt;0,IF(ISNUMBER(G93),G93&lt;&gt;0,FALSE))),AND(OR(L93="Baja",L93="A otra fase"),OR(LEN(TRIM(I93&amp;""))&gt;0,LEN(TRIM(K93&amp;""))&gt;0,IF(ISNUMBER(J93),J93&lt;&gt;0,FALSE)))),AND(LEN(TRIM(L93&amp;""))&gt;0,NOT(OR(L93="Comparable",L93="Alta",OR(L93="Baja",L93="A otra fase")))),AB93&gt;1))),1,0),0)</f>
        <v>0</v>
      </c>
      <c r="X93" s="41">
        <f>IF(OR(ISERROR(C93),ISERROR(D93),ISERROR(E93),ISERROR(F93),ISERROR(G93),ISERROR(H93),ISERROR(I93),ISERROR(J93),ISERROR(K93),ISERROR(L93),ISERROR(M93),ISERROR(N93)),2,IFERROR(IF(NOT(COUNTA(C93:N93)&gt;0),"",IF(OR(OR(IF(LEN(TRIM(G93&amp;""))=0,FALSE,NOT(IF(ISNUMBER(G93),AND(G93&gt;=0,G93=ROUND(G93,6)),FALSE))),IF(LEN(TRIM(J93&amp;""))=0,FALSE,NOT(IF(ISNUMBER(J93),AND(J93&gt;=0,J93=ROUND(J93,6)),FALSE))),IF(LEN(TRIM(H93&amp;""))=0,FALSE,NOT(IF(ISNUMBER(H93),AND(H93=ROUND(H93,4)),FALSE))),IF(LEN(TRIM(K93&amp;""))=0,FALSE,NOT(IF(ISNUMBER(K93),AND(K93=ROUND(K93,4)),FALSE)))),OR(AND(L93="Comparable",LEN(TRIM(F93&amp;""))&gt;0,LEN(TRIM(I93&amp;""))&gt;0,UPPER(SUBSTITUTE(SUBSTITUTE(TRIM(F93&amp;""),"²","2"),"³","3"))&lt;&gt;UPPER(SUBSTITUTE(SUBSTITUTE(TRIM(I93&amp;""),"²","2"),"³","3"))),AND(L93="Alta",OR(LEN(TRIM(F93&amp;""))&gt;0,LEN(TRIM(H93&amp;""))&gt;0,IF(ISNUMBER(G93),G93&lt;&gt;0,FALSE))),AND(OR(L93="Baja",L93="A otra fase"),OR(LEN(TRIM(I93&amp;""))&gt;0,LEN(TRIM(K93&amp;""))&gt;0,IF(ISNUMBER(J93),J93&lt;&gt;0,FALSE)))),AND(LEN(TRIM(L93&amp;""))&gt;0,NOT(OR(L93="Comparable",L93="Alta",OR(L93="Baja",L93="A otra fase")))),AB93&gt;1),2,IF(AND(W93=1,LEN(TRIM(M93&amp;""))&gt;0,TRIM(M93)&lt;&gt;"Por confirmar",TRIM(M93)&lt;&gt;"Pendiente",IF(L93="A otra fase",AND(COUNTIF('FASES'!$C$10:$C$39,B93)=1,SUMIF('FASES'!$C$10:$C$39,B93,'FASES'!$N$10:$N$39)=0),COUNTIF('FASES'!$C$10:$C$39,B93)=0)),0,1))),2))</f>
      </c>
      <c r="Y93" s="41">
        <f>IF(L93="Alta",IF(ISNUMBER(K93),K93,""),IF(ISNUMBER(H93),H93,""))</f>
      </c>
      <c r="Z93" s="41">
        <f>IF(OR(L93="Baja",L93="A otra fase"),IF(ISNUMBER(H93),H93,""),IF(ISNUMBER(K93),K93,""))</f>
      </c>
      <c r="AA93" s="41">
        <f>IFERROR(IF(AND(LEN(TRIM(C93&amp;""))&gt;0,LEN(TRIM(D93&amp;""))&gt;0),"ID:"&amp;SUBSTITUTE(SUBSTITUTE(SUBSTITUTE(SUBSTITUTE(UPPER(LEN(TRIM("C: "&amp;C93))&amp;":"&amp;TRIM("C: "&amp;C93)&amp;"|"&amp;LEN(TRIM("K: "&amp;D93))&amp;":"&amp;TRIM("K: "&amp;D93)),"!","!E"),"*","!A"),"?","!B"),"~","!C"),""),"")</f>
      </c>
      <c r="AB93" s="41" t="n">
        <f>IF(LEN(TRIM(AA93&amp;""))=0,0,COUNTIF($AA$10:$AA$109,AA93))</f>
        <v>0</v>
      </c>
    </row>
    <row r="94" ht="78" customHeight="1">
      <c r="B94" s="38" t="n">
        <v>85</v>
      </c>
      <c r="C94" s="43"/>
      <c r="D94" s="43"/>
      <c r="E94" s="44"/>
      <c r="F94" s="45"/>
      <c r="G94" s="46"/>
      <c r="H94" s="47"/>
      <c r="I94" s="45"/>
      <c r="J94" s="46"/>
      <c r="K94" s="47"/>
      <c r="L94" s="45"/>
      <c r="M94" s="44"/>
      <c r="N94" s="44"/>
      <c r="O94" s="38">
        <f>IF(NOT(ISNUMBER(X94)),"",IF(X94=2,"ROJO",IF(X94=1,"ÁMBAR","VERDE")))</f>
      </c>
      <c r="P94" s="39">
        <f>IFERROR(IF(NOT(COUNTA(C94:N94)&gt;0),"",IF(AB94&gt;1,"Clave repetida en el capítulo: distinguimos las ocurrencias.",IF(OR(OR(IF(LEN(TRIM(G94&amp;""))=0,FALSE,NOT(IF(ISNUMBER(G94),AND(G94&gt;=0,G94=ROUND(G94,6)),FALSE))),IF(LEN(TRIM(J94&amp;""))=0,FALSE,NOT(IF(ISNUMBER(J94),AND(J94&gt;=0,J94=ROUND(J94,6)),FALSE))),IF(LEN(TRIM(H94&amp;""))=0,FALSE,NOT(IF(ISNUMBER(H94),AND(H94=ROUND(H94,4)),FALSE))),IF(LEN(TRIM(K94&amp;""))=0,FALSE,NOT(IF(ISNUMBER(K94),AND(K94=ROUND(K94,4)),FALSE)))),OR(AND(L94="Comparable",LEN(TRIM(F94&amp;""))&gt;0,LEN(TRIM(I94&amp;""))&gt;0,UPPER(SUBSTITUTE(SUBSTITUTE(TRIM(F94&amp;""),"²","2"),"³","3"))&lt;&gt;UPPER(SUBSTITUTE(SUBSTITUTE(TRIM(I94&amp;""),"²","2"),"³","3"))),AND(L94="Alta",OR(LEN(TRIM(F94&amp;""))&gt;0,LEN(TRIM(H94&amp;""))&gt;0,IF(ISNUMBER(G94),G94&lt;&gt;0,FALSE))),AND(OR(L94="Baja",L94="A otra fase"),OR(LEN(TRIM(I94&amp;""))&gt;0,LEN(TRIM(K94&amp;""))&gt;0,IF(ISNUMBER(J94),J94&lt;&gt;0,FALSE)))),AND(LEN(TRIM(L94&amp;""))&gt;0,NOT(OR(L94="Comparable",L94="Alta",OR(L94="Baja",L94="A otra fase")))),AB94&gt;1),"Revisamos unidad, tipo y números. Alta: Q1=0, Ud1/P1 vacíos. Baja o fase: Q2=0, Ud2/P2 vacíos.",IF(W94=0,"Completamos cantidades, precios, unidades compatibles y referencias. Un vacío no es cero.",IF(OR(LEN(TRIM(M94&amp;""))=0,TRIM(M94)="Por confirmar",TRIM(M94)="Pendiente"),"La diferencia se conoce; falta documentar el motivo.",IF(X94&gt;0,"Revisamos FASES: destino, cantidad íntegra, previsión y referencias sin duplicar el ID.",IF(ABS(V94)&gt;0,"Datos completos. Incluimos el ajuste visible de redondeo al explicar la diferencia.","Datos completos para el alcance introducido."))))))),"Hay una entrada con error. Corregimos el dato antes de cerrar la comprobación.")</f>
      </c>
      <c r="Q94" s="41">
        <f>IF(W94=1,ROUND(G94*Y94,2),"")</f>
      </c>
      <c r="R94" s="41">
        <f>IF(W94=1,ROUND(J94*Z94,2),"")</f>
      </c>
      <c r="S94" s="41">
        <f>IF(W94=1,ROUND((J94-G94)*Y94,2),"")</f>
      </c>
      <c r="T94" s="41">
        <f>IF(W94=1,ROUND(J94*(Z94-Y94),2),"")</f>
      </c>
      <c r="U94" s="41">
        <f>IF(W94=1,ROUND(R94-Q94,2),"")</f>
      </c>
      <c r="V94" s="41">
        <f>IF(W94=1,ROUND(U94-S94-T94,2),"")</f>
      </c>
      <c r="W94" s="41" t="n">
        <f>IFERROR(IF(AND(LEN(TRIM(C94&amp;""))&gt;0,LEN(TRIM(D94&amp;""))&gt;0,LEN(TRIM(E94&amp;""))&gt;0,AND(LEN(TRIM(N94&amp;""))&gt;0,TRIM(N94)&lt;&gt;"Pendiente",TRIM(N94)&lt;&gt;"Por confirmar"),IF(ISNUMBER(G94),AND(G94&gt;=0,G94=ROUND(G94,6)),FALSE),IF(ISNUMBER(J94),AND(J94&gt;=0,J94=ROUND(J94,6)),FALSE),IF(L94="Comparable",AND(LEN(TRIM(F94&amp;""))&gt;0,LEN(TRIM(I94&amp;""))&gt;0,UPPER(SUBSTITUTE(SUBSTITUTE(TRIM(F94&amp;""),"²","2"),"³","3"))=UPPER(SUBSTITUTE(SUBSTITUTE(TRIM(I94&amp;""),"²","2"),"³","3"))),IF(L94="Alta",AND(LEN(TRIM(F94&amp;""))=0,LEN(TRIM(I94&amp;""))&gt;0),AND(LEN(TRIM(F94&amp;""))&gt;0,LEN(TRIM(I94&amp;""))=0))),IF(L94="Comparable",AND(IF(ISNUMBER(H94),AND(H94=ROUND(H94,4)),FALSE),IF(ISNUMBER(K94),AND(K94=ROUND(K94,4)),FALSE)),IF(L94="Alta",AND(IF(ISNUMBER(K94),AND(K94=ROUND(K94,4)),FALSE),LEN(TRIM(H94&amp;""))=0,G94=0),IF(OR(L94="Baja",L94="A otra fase"),AND(IF(ISNUMBER(H94),AND(H94=ROUND(H94,4)),FALSE),LEN(TRIM(K94&amp;""))=0,J94=0),FALSE))),NOT(OR(OR(IF(LEN(TRIM(G94&amp;""))=0,FALSE,NOT(IF(ISNUMBER(G94),AND(G94&gt;=0,G94=ROUND(G94,6)),FALSE))),IF(LEN(TRIM(J94&amp;""))=0,FALSE,NOT(IF(ISNUMBER(J94),AND(J94&gt;=0,J94=ROUND(J94,6)),FALSE))),IF(LEN(TRIM(H94&amp;""))=0,FALSE,NOT(IF(ISNUMBER(H94),AND(H94=ROUND(H94,4)),FALSE))),IF(LEN(TRIM(K94&amp;""))=0,FALSE,NOT(IF(ISNUMBER(K94),AND(K94=ROUND(K94,4)),FALSE)))),OR(AND(L94="Comparable",LEN(TRIM(F94&amp;""))&gt;0,LEN(TRIM(I94&amp;""))&gt;0,UPPER(SUBSTITUTE(SUBSTITUTE(TRIM(F94&amp;""),"²","2"),"³","3"))&lt;&gt;UPPER(SUBSTITUTE(SUBSTITUTE(TRIM(I94&amp;""),"²","2"),"³","3"))),AND(L94="Alta",OR(LEN(TRIM(F94&amp;""))&gt;0,LEN(TRIM(H94&amp;""))&gt;0,IF(ISNUMBER(G94),G94&lt;&gt;0,FALSE))),AND(OR(L94="Baja",L94="A otra fase"),OR(LEN(TRIM(I94&amp;""))&gt;0,LEN(TRIM(K94&amp;""))&gt;0,IF(ISNUMBER(J94),J94&lt;&gt;0,FALSE)))),AND(LEN(TRIM(L94&amp;""))&gt;0,NOT(OR(L94="Comparable",L94="Alta",OR(L94="Baja",L94="A otra fase")))),AB94&gt;1))),1,0),0)</f>
        <v>0</v>
      </c>
      <c r="X94" s="41">
        <f>IF(OR(ISERROR(C94),ISERROR(D94),ISERROR(E94),ISERROR(F94),ISERROR(G94),ISERROR(H94),ISERROR(I94),ISERROR(J94),ISERROR(K94),ISERROR(L94),ISERROR(M94),ISERROR(N94)),2,IFERROR(IF(NOT(COUNTA(C94:N94)&gt;0),"",IF(OR(OR(IF(LEN(TRIM(G94&amp;""))=0,FALSE,NOT(IF(ISNUMBER(G94),AND(G94&gt;=0,G94=ROUND(G94,6)),FALSE))),IF(LEN(TRIM(J94&amp;""))=0,FALSE,NOT(IF(ISNUMBER(J94),AND(J94&gt;=0,J94=ROUND(J94,6)),FALSE))),IF(LEN(TRIM(H94&amp;""))=0,FALSE,NOT(IF(ISNUMBER(H94),AND(H94=ROUND(H94,4)),FALSE))),IF(LEN(TRIM(K94&amp;""))=0,FALSE,NOT(IF(ISNUMBER(K94),AND(K94=ROUND(K94,4)),FALSE)))),OR(AND(L94="Comparable",LEN(TRIM(F94&amp;""))&gt;0,LEN(TRIM(I94&amp;""))&gt;0,UPPER(SUBSTITUTE(SUBSTITUTE(TRIM(F94&amp;""),"²","2"),"³","3"))&lt;&gt;UPPER(SUBSTITUTE(SUBSTITUTE(TRIM(I94&amp;""),"²","2"),"³","3"))),AND(L94="Alta",OR(LEN(TRIM(F94&amp;""))&gt;0,LEN(TRIM(H94&amp;""))&gt;0,IF(ISNUMBER(G94),G94&lt;&gt;0,FALSE))),AND(OR(L94="Baja",L94="A otra fase"),OR(LEN(TRIM(I94&amp;""))&gt;0,LEN(TRIM(K94&amp;""))&gt;0,IF(ISNUMBER(J94),J94&lt;&gt;0,FALSE)))),AND(LEN(TRIM(L94&amp;""))&gt;0,NOT(OR(L94="Comparable",L94="Alta",OR(L94="Baja",L94="A otra fase")))),AB94&gt;1),2,IF(AND(W94=1,LEN(TRIM(M94&amp;""))&gt;0,TRIM(M94)&lt;&gt;"Por confirmar",TRIM(M94)&lt;&gt;"Pendiente",IF(L94="A otra fase",AND(COUNTIF('FASES'!$C$10:$C$39,B94)=1,SUMIF('FASES'!$C$10:$C$39,B94,'FASES'!$N$10:$N$39)=0),COUNTIF('FASES'!$C$10:$C$39,B94)=0)),0,1))),2))</f>
      </c>
      <c r="Y94" s="41">
        <f>IF(L94="Alta",IF(ISNUMBER(K94),K94,""),IF(ISNUMBER(H94),H94,""))</f>
      </c>
      <c r="Z94" s="41">
        <f>IF(OR(L94="Baja",L94="A otra fase"),IF(ISNUMBER(H94),H94,""),IF(ISNUMBER(K94),K94,""))</f>
      </c>
      <c r="AA94" s="41">
        <f>IFERROR(IF(AND(LEN(TRIM(C94&amp;""))&gt;0,LEN(TRIM(D94&amp;""))&gt;0),"ID:"&amp;SUBSTITUTE(SUBSTITUTE(SUBSTITUTE(SUBSTITUTE(UPPER(LEN(TRIM("C: "&amp;C94))&amp;":"&amp;TRIM("C: "&amp;C94)&amp;"|"&amp;LEN(TRIM("K: "&amp;D94))&amp;":"&amp;TRIM("K: "&amp;D94)),"!","!E"),"*","!A"),"?","!B"),"~","!C"),""),"")</f>
      </c>
      <c r="AB94" s="41" t="n">
        <f>IF(LEN(TRIM(AA94&amp;""))=0,0,COUNTIF($AA$10:$AA$109,AA94))</f>
        <v>0</v>
      </c>
    </row>
    <row r="95" ht="78" customHeight="1">
      <c r="B95" s="38" t="n">
        <v>86</v>
      </c>
      <c r="C95" s="43"/>
      <c r="D95" s="43"/>
      <c r="E95" s="44"/>
      <c r="F95" s="45"/>
      <c r="G95" s="46"/>
      <c r="H95" s="47"/>
      <c r="I95" s="45"/>
      <c r="J95" s="46"/>
      <c r="K95" s="47"/>
      <c r="L95" s="45"/>
      <c r="M95" s="44"/>
      <c r="N95" s="44"/>
      <c r="O95" s="38">
        <f>IF(NOT(ISNUMBER(X95)),"",IF(X95=2,"ROJO",IF(X95=1,"ÁMBAR","VERDE")))</f>
      </c>
      <c r="P95" s="39">
        <f>IFERROR(IF(NOT(COUNTA(C95:N95)&gt;0),"",IF(AB95&gt;1,"Clave repetida en el capítulo: distinguimos las ocurrencias.",IF(OR(OR(IF(LEN(TRIM(G95&amp;""))=0,FALSE,NOT(IF(ISNUMBER(G95),AND(G95&gt;=0,G95=ROUND(G95,6)),FALSE))),IF(LEN(TRIM(J95&amp;""))=0,FALSE,NOT(IF(ISNUMBER(J95),AND(J95&gt;=0,J95=ROUND(J95,6)),FALSE))),IF(LEN(TRIM(H95&amp;""))=0,FALSE,NOT(IF(ISNUMBER(H95),AND(H95=ROUND(H95,4)),FALSE))),IF(LEN(TRIM(K95&amp;""))=0,FALSE,NOT(IF(ISNUMBER(K95),AND(K95=ROUND(K95,4)),FALSE)))),OR(AND(L95="Comparable",LEN(TRIM(F95&amp;""))&gt;0,LEN(TRIM(I95&amp;""))&gt;0,UPPER(SUBSTITUTE(SUBSTITUTE(TRIM(F95&amp;""),"²","2"),"³","3"))&lt;&gt;UPPER(SUBSTITUTE(SUBSTITUTE(TRIM(I95&amp;""),"²","2"),"³","3"))),AND(L95="Alta",OR(LEN(TRIM(F95&amp;""))&gt;0,LEN(TRIM(H95&amp;""))&gt;0,IF(ISNUMBER(G95),G95&lt;&gt;0,FALSE))),AND(OR(L95="Baja",L95="A otra fase"),OR(LEN(TRIM(I95&amp;""))&gt;0,LEN(TRIM(K95&amp;""))&gt;0,IF(ISNUMBER(J95),J95&lt;&gt;0,FALSE)))),AND(LEN(TRIM(L95&amp;""))&gt;0,NOT(OR(L95="Comparable",L95="Alta",OR(L95="Baja",L95="A otra fase")))),AB95&gt;1),"Revisamos unidad, tipo y números. Alta: Q1=0, Ud1/P1 vacíos. Baja o fase: Q2=0, Ud2/P2 vacíos.",IF(W95=0,"Completamos cantidades, precios, unidades compatibles y referencias. Un vacío no es cero.",IF(OR(LEN(TRIM(M95&amp;""))=0,TRIM(M95)="Por confirmar",TRIM(M95)="Pendiente"),"La diferencia se conoce; falta documentar el motivo.",IF(X95&gt;0,"Revisamos FASES: destino, cantidad íntegra, previsión y referencias sin duplicar el ID.",IF(ABS(V95)&gt;0,"Datos completos. Incluimos el ajuste visible de redondeo al explicar la diferencia.","Datos completos para el alcance introducido."))))))),"Hay una entrada con error. Corregimos el dato antes de cerrar la comprobación.")</f>
      </c>
      <c r="Q95" s="41">
        <f>IF(W95=1,ROUND(G95*Y95,2),"")</f>
      </c>
      <c r="R95" s="41">
        <f>IF(W95=1,ROUND(J95*Z95,2),"")</f>
      </c>
      <c r="S95" s="41">
        <f>IF(W95=1,ROUND((J95-G95)*Y95,2),"")</f>
      </c>
      <c r="T95" s="41">
        <f>IF(W95=1,ROUND(J95*(Z95-Y95),2),"")</f>
      </c>
      <c r="U95" s="41">
        <f>IF(W95=1,ROUND(R95-Q95,2),"")</f>
      </c>
      <c r="V95" s="41">
        <f>IF(W95=1,ROUND(U95-S95-T95,2),"")</f>
      </c>
      <c r="W95" s="41" t="n">
        <f>IFERROR(IF(AND(LEN(TRIM(C95&amp;""))&gt;0,LEN(TRIM(D95&amp;""))&gt;0,LEN(TRIM(E95&amp;""))&gt;0,AND(LEN(TRIM(N95&amp;""))&gt;0,TRIM(N95)&lt;&gt;"Pendiente",TRIM(N95)&lt;&gt;"Por confirmar"),IF(ISNUMBER(G95),AND(G95&gt;=0,G95=ROUND(G95,6)),FALSE),IF(ISNUMBER(J95),AND(J95&gt;=0,J95=ROUND(J95,6)),FALSE),IF(L95="Comparable",AND(LEN(TRIM(F95&amp;""))&gt;0,LEN(TRIM(I95&amp;""))&gt;0,UPPER(SUBSTITUTE(SUBSTITUTE(TRIM(F95&amp;""),"²","2"),"³","3"))=UPPER(SUBSTITUTE(SUBSTITUTE(TRIM(I95&amp;""),"²","2"),"³","3"))),IF(L95="Alta",AND(LEN(TRIM(F95&amp;""))=0,LEN(TRIM(I95&amp;""))&gt;0),AND(LEN(TRIM(F95&amp;""))&gt;0,LEN(TRIM(I95&amp;""))=0))),IF(L95="Comparable",AND(IF(ISNUMBER(H95),AND(H95=ROUND(H95,4)),FALSE),IF(ISNUMBER(K95),AND(K95=ROUND(K95,4)),FALSE)),IF(L95="Alta",AND(IF(ISNUMBER(K95),AND(K95=ROUND(K95,4)),FALSE),LEN(TRIM(H95&amp;""))=0,G95=0),IF(OR(L95="Baja",L95="A otra fase"),AND(IF(ISNUMBER(H95),AND(H95=ROUND(H95,4)),FALSE),LEN(TRIM(K95&amp;""))=0,J95=0),FALSE))),NOT(OR(OR(IF(LEN(TRIM(G95&amp;""))=0,FALSE,NOT(IF(ISNUMBER(G95),AND(G95&gt;=0,G95=ROUND(G95,6)),FALSE))),IF(LEN(TRIM(J95&amp;""))=0,FALSE,NOT(IF(ISNUMBER(J95),AND(J95&gt;=0,J95=ROUND(J95,6)),FALSE))),IF(LEN(TRIM(H95&amp;""))=0,FALSE,NOT(IF(ISNUMBER(H95),AND(H95=ROUND(H95,4)),FALSE))),IF(LEN(TRIM(K95&amp;""))=0,FALSE,NOT(IF(ISNUMBER(K95),AND(K95=ROUND(K95,4)),FALSE)))),OR(AND(L95="Comparable",LEN(TRIM(F95&amp;""))&gt;0,LEN(TRIM(I95&amp;""))&gt;0,UPPER(SUBSTITUTE(SUBSTITUTE(TRIM(F95&amp;""),"²","2"),"³","3"))&lt;&gt;UPPER(SUBSTITUTE(SUBSTITUTE(TRIM(I95&amp;""),"²","2"),"³","3"))),AND(L95="Alta",OR(LEN(TRIM(F95&amp;""))&gt;0,LEN(TRIM(H95&amp;""))&gt;0,IF(ISNUMBER(G95),G95&lt;&gt;0,FALSE))),AND(OR(L95="Baja",L95="A otra fase"),OR(LEN(TRIM(I95&amp;""))&gt;0,LEN(TRIM(K95&amp;""))&gt;0,IF(ISNUMBER(J95),J95&lt;&gt;0,FALSE)))),AND(LEN(TRIM(L95&amp;""))&gt;0,NOT(OR(L95="Comparable",L95="Alta",OR(L95="Baja",L95="A otra fase")))),AB95&gt;1))),1,0),0)</f>
        <v>0</v>
      </c>
      <c r="X95" s="41">
        <f>IF(OR(ISERROR(C95),ISERROR(D95),ISERROR(E95),ISERROR(F95),ISERROR(G95),ISERROR(H95),ISERROR(I95),ISERROR(J95),ISERROR(K95),ISERROR(L95),ISERROR(M95),ISERROR(N95)),2,IFERROR(IF(NOT(COUNTA(C95:N95)&gt;0),"",IF(OR(OR(IF(LEN(TRIM(G95&amp;""))=0,FALSE,NOT(IF(ISNUMBER(G95),AND(G95&gt;=0,G95=ROUND(G95,6)),FALSE))),IF(LEN(TRIM(J95&amp;""))=0,FALSE,NOT(IF(ISNUMBER(J95),AND(J95&gt;=0,J95=ROUND(J95,6)),FALSE))),IF(LEN(TRIM(H95&amp;""))=0,FALSE,NOT(IF(ISNUMBER(H95),AND(H95=ROUND(H95,4)),FALSE))),IF(LEN(TRIM(K95&amp;""))=0,FALSE,NOT(IF(ISNUMBER(K95),AND(K95=ROUND(K95,4)),FALSE)))),OR(AND(L95="Comparable",LEN(TRIM(F95&amp;""))&gt;0,LEN(TRIM(I95&amp;""))&gt;0,UPPER(SUBSTITUTE(SUBSTITUTE(TRIM(F95&amp;""),"²","2"),"³","3"))&lt;&gt;UPPER(SUBSTITUTE(SUBSTITUTE(TRIM(I95&amp;""),"²","2"),"³","3"))),AND(L95="Alta",OR(LEN(TRIM(F95&amp;""))&gt;0,LEN(TRIM(H95&amp;""))&gt;0,IF(ISNUMBER(G95),G95&lt;&gt;0,FALSE))),AND(OR(L95="Baja",L95="A otra fase"),OR(LEN(TRIM(I95&amp;""))&gt;0,LEN(TRIM(K95&amp;""))&gt;0,IF(ISNUMBER(J95),J95&lt;&gt;0,FALSE)))),AND(LEN(TRIM(L95&amp;""))&gt;0,NOT(OR(L95="Comparable",L95="Alta",OR(L95="Baja",L95="A otra fase")))),AB95&gt;1),2,IF(AND(W95=1,LEN(TRIM(M95&amp;""))&gt;0,TRIM(M95)&lt;&gt;"Por confirmar",TRIM(M95)&lt;&gt;"Pendiente",IF(L95="A otra fase",AND(COUNTIF('FASES'!$C$10:$C$39,B95)=1,SUMIF('FASES'!$C$10:$C$39,B95,'FASES'!$N$10:$N$39)=0),COUNTIF('FASES'!$C$10:$C$39,B95)=0)),0,1))),2))</f>
      </c>
      <c r="Y95" s="41">
        <f>IF(L95="Alta",IF(ISNUMBER(K95),K95,""),IF(ISNUMBER(H95),H95,""))</f>
      </c>
      <c r="Z95" s="41">
        <f>IF(OR(L95="Baja",L95="A otra fase"),IF(ISNUMBER(H95),H95,""),IF(ISNUMBER(K95),K95,""))</f>
      </c>
      <c r="AA95" s="41">
        <f>IFERROR(IF(AND(LEN(TRIM(C95&amp;""))&gt;0,LEN(TRIM(D95&amp;""))&gt;0),"ID:"&amp;SUBSTITUTE(SUBSTITUTE(SUBSTITUTE(SUBSTITUTE(UPPER(LEN(TRIM("C: "&amp;C95))&amp;":"&amp;TRIM("C: "&amp;C95)&amp;"|"&amp;LEN(TRIM("K: "&amp;D95))&amp;":"&amp;TRIM("K: "&amp;D95)),"!","!E"),"*","!A"),"?","!B"),"~","!C"),""),"")</f>
      </c>
      <c r="AB95" s="41" t="n">
        <f>IF(LEN(TRIM(AA95&amp;""))=0,0,COUNTIF($AA$10:$AA$109,AA95))</f>
        <v>0</v>
      </c>
    </row>
    <row r="96" ht="78" customHeight="1">
      <c r="B96" s="38" t="n">
        <v>87</v>
      </c>
      <c r="C96" s="43"/>
      <c r="D96" s="43"/>
      <c r="E96" s="44"/>
      <c r="F96" s="45"/>
      <c r="G96" s="46"/>
      <c r="H96" s="47"/>
      <c r="I96" s="45"/>
      <c r="J96" s="46"/>
      <c r="K96" s="47"/>
      <c r="L96" s="45"/>
      <c r="M96" s="44"/>
      <c r="N96" s="44"/>
      <c r="O96" s="38">
        <f>IF(NOT(ISNUMBER(X96)),"",IF(X96=2,"ROJO",IF(X96=1,"ÁMBAR","VERDE")))</f>
      </c>
      <c r="P96" s="39">
        <f>IFERROR(IF(NOT(COUNTA(C96:N96)&gt;0),"",IF(AB96&gt;1,"Clave repetida en el capítulo: distinguimos las ocurrencias.",IF(OR(OR(IF(LEN(TRIM(G96&amp;""))=0,FALSE,NOT(IF(ISNUMBER(G96),AND(G96&gt;=0,G96=ROUND(G96,6)),FALSE))),IF(LEN(TRIM(J96&amp;""))=0,FALSE,NOT(IF(ISNUMBER(J96),AND(J96&gt;=0,J96=ROUND(J96,6)),FALSE))),IF(LEN(TRIM(H96&amp;""))=0,FALSE,NOT(IF(ISNUMBER(H96),AND(H96=ROUND(H96,4)),FALSE))),IF(LEN(TRIM(K96&amp;""))=0,FALSE,NOT(IF(ISNUMBER(K96),AND(K96=ROUND(K96,4)),FALSE)))),OR(AND(L96="Comparable",LEN(TRIM(F96&amp;""))&gt;0,LEN(TRIM(I96&amp;""))&gt;0,UPPER(SUBSTITUTE(SUBSTITUTE(TRIM(F96&amp;""),"²","2"),"³","3"))&lt;&gt;UPPER(SUBSTITUTE(SUBSTITUTE(TRIM(I96&amp;""),"²","2"),"³","3"))),AND(L96="Alta",OR(LEN(TRIM(F96&amp;""))&gt;0,LEN(TRIM(H96&amp;""))&gt;0,IF(ISNUMBER(G96),G96&lt;&gt;0,FALSE))),AND(OR(L96="Baja",L96="A otra fase"),OR(LEN(TRIM(I96&amp;""))&gt;0,LEN(TRIM(K96&amp;""))&gt;0,IF(ISNUMBER(J96),J96&lt;&gt;0,FALSE)))),AND(LEN(TRIM(L96&amp;""))&gt;0,NOT(OR(L96="Comparable",L96="Alta",OR(L96="Baja",L96="A otra fase")))),AB96&gt;1),"Revisamos unidad, tipo y números. Alta: Q1=0, Ud1/P1 vacíos. Baja o fase: Q2=0, Ud2/P2 vacíos.",IF(W96=0,"Completamos cantidades, precios, unidades compatibles y referencias. Un vacío no es cero.",IF(OR(LEN(TRIM(M96&amp;""))=0,TRIM(M96)="Por confirmar",TRIM(M96)="Pendiente"),"La diferencia se conoce; falta documentar el motivo.",IF(X96&gt;0,"Revisamos FASES: destino, cantidad íntegra, previsión y referencias sin duplicar el ID.",IF(ABS(V96)&gt;0,"Datos completos. Incluimos el ajuste visible de redondeo al explicar la diferencia.","Datos completos para el alcance introducido."))))))),"Hay una entrada con error. Corregimos el dato antes de cerrar la comprobación.")</f>
      </c>
      <c r="Q96" s="41">
        <f>IF(W96=1,ROUND(G96*Y96,2),"")</f>
      </c>
      <c r="R96" s="41">
        <f>IF(W96=1,ROUND(J96*Z96,2),"")</f>
      </c>
      <c r="S96" s="41">
        <f>IF(W96=1,ROUND((J96-G96)*Y96,2),"")</f>
      </c>
      <c r="T96" s="41">
        <f>IF(W96=1,ROUND(J96*(Z96-Y96),2),"")</f>
      </c>
      <c r="U96" s="41">
        <f>IF(W96=1,ROUND(R96-Q96,2),"")</f>
      </c>
      <c r="V96" s="41">
        <f>IF(W96=1,ROUND(U96-S96-T96,2),"")</f>
      </c>
      <c r="W96" s="41" t="n">
        <f>IFERROR(IF(AND(LEN(TRIM(C96&amp;""))&gt;0,LEN(TRIM(D96&amp;""))&gt;0,LEN(TRIM(E96&amp;""))&gt;0,AND(LEN(TRIM(N96&amp;""))&gt;0,TRIM(N96)&lt;&gt;"Pendiente",TRIM(N96)&lt;&gt;"Por confirmar"),IF(ISNUMBER(G96),AND(G96&gt;=0,G96=ROUND(G96,6)),FALSE),IF(ISNUMBER(J96),AND(J96&gt;=0,J96=ROUND(J96,6)),FALSE),IF(L96="Comparable",AND(LEN(TRIM(F96&amp;""))&gt;0,LEN(TRIM(I96&amp;""))&gt;0,UPPER(SUBSTITUTE(SUBSTITUTE(TRIM(F96&amp;""),"²","2"),"³","3"))=UPPER(SUBSTITUTE(SUBSTITUTE(TRIM(I96&amp;""),"²","2"),"³","3"))),IF(L96="Alta",AND(LEN(TRIM(F96&amp;""))=0,LEN(TRIM(I96&amp;""))&gt;0),AND(LEN(TRIM(F96&amp;""))&gt;0,LEN(TRIM(I96&amp;""))=0))),IF(L96="Comparable",AND(IF(ISNUMBER(H96),AND(H96=ROUND(H96,4)),FALSE),IF(ISNUMBER(K96),AND(K96=ROUND(K96,4)),FALSE)),IF(L96="Alta",AND(IF(ISNUMBER(K96),AND(K96=ROUND(K96,4)),FALSE),LEN(TRIM(H96&amp;""))=0,G96=0),IF(OR(L96="Baja",L96="A otra fase"),AND(IF(ISNUMBER(H96),AND(H96=ROUND(H96,4)),FALSE),LEN(TRIM(K96&amp;""))=0,J96=0),FALSE))),NOT(OR(OR(IF(LEN(TRIM(G96&amp;""))=0,FALSE,NOT(IF(ISNUMBER(G96),AND(G96&gt;=0,G96=ROUND(G96,6)),FALSE))),IF(LEN(TRIM(J96&amp;""))=0,FALSE,NOT(IF(ISNUMBER(J96),AND(J96&gt;=0,J96=ROUND(J96,6)),FALSE))),IF(LEN(TRIM(H96&amp;""))=0,FALSE,NOT(IF(ISNUMBER(H96),AND(H96=ROUND(H96,4)),FALSE))),IF(LEN(TRIM(K96&amp;""))=0,FALSE,NOT(IF(ISNUMBER(K96),AND(K96=ROUND(K96,4)),FALSE)))),OR(AND(L96="Comparable",LEN(TRIM(F96&amp;""))&gt;0,LEN(TRIM(I96&amp;""))&gt;0,UPPER(SUBSTITUTE(SUBSTITUTE(TRIM(F96&amp;""),"²","2"),"³","3"))&lt;&gt;UPPER(SUBSTITUTE(SUBSTITUTE(TRIM(I96&amp;""),"²","2"),"³","3"))),AND(L96="Alta",OR(LEN(TRIM(F96&amp;""))&gt;0,LEN(TRIM(H96&amp;""))&gt;0,IF(ISNUMBER(G96),G96&lt;&gt;0,FALSE))),AND(OR(L96="Baja",L96="A otra fase"),OR(LEN(TRIM(I96&amp;""))&gt;0,LEN(TRIM(K96&amp;""))&gt;0,IF(ISNUMBER(J96),J96&lt;&gt;0,FALSE)))),AND(LEN(TRIM(L96&amp;""))&gt;0,NOT(OR(L96="Comparable",L96="Alta",OR(L96="Baja",L96="A otra fase")))),AB96&gt;1))),1,0),0)</f>
        <v>0</v>
      </c>
      <c r="X96" s="41">
        <f>IF(OR(ISERROR(C96),ISERROR(D96),ISERROR(E96),ISERROR(F96),ISERROR(G96),ISERROR(H96),ISERROR(I96),ISERROR(J96),ISERROR(K96),ISERROR(L96),ISERROR(M96),ISERROR(N96)),2,IFERROR(IF(NOT(COUNTA(C96:N96)&gt;0),"",IF(OR(OR(IF(LEN(TRIM(G96&amp;""))=0,FALSE,NOT(IF(ISNUMBER(G96),AND(G96&gt;=0,G96=ROUND(G96,6)),FALSE))),IF(LEN(TRIM(J96&amp;""))=0,FALSE,NOT(IF(ISNUMBER(J96),AND(J96&gt;=0,J96=ROUND(J96,6)),FALSE))),IF(LEN(TRIM(H96&amp;""))=0,FALSE,NOT(IF(ISNUMBER(H96),AND(H96=ROUND(H96,4)),FALSE))),IF(LEN(TRIM(K96&amp;""))=0,FALSE,NOT(IF(ISNUMBER(K96),AND(K96=ROUND(K96,4)),FALSE)))),OR(AND(L96="Comparable",LEN(TRIM(F96&amp;""))&gt;0,LEN(TRIM(I96&amp;""))&gt;0,UPPER(SUBSTITUTE(SUBSTITUTE(TRIM(F96&amp;""),"²","2"),"³","3"))&lt;&gt;UPPER(SUBSTITUTE(SUBSTITUTE(TRIM(I96&amp;""),"²","2"),"³","3"))),AND(L96="Alta",OR(LEN(TRIM(F96&amp;""))&gt;0,LEN(TRIM(H96&amp;""))&gt;0,IF(ISNUMBER(G96),G96&lt;&gt;0,FALSE))),AND(OR(L96="Baja",L96="A otra fase"),OR(LEN(TRIM(I96&amp;""))&gt;0,LEN(TRIM(K96&amp;""))&gt;0,IF(ISNUMBER(J96),J96&lt;&gt;0,FALSE)))),AND(LEN(TRIM(L96&amp;""))&gt;0,NOT(OR(L96="Comparable",L96="Alta",OR(L96="Baja",L96="A otra fase")))),AB96&gt;1),2,IF(AND(W96=1,LEN(TRIM(M96&amp;""))&gt;0,TRIM(M96)&lt;&gt;"Por confirmar",TRIM(M96)&lt;&gt;"Pendiente",IF(L96="A otra fase",AND(COUNTIF('FASES'!$C$10:$C$39,B96)=1,SUMIF('FASES'!$C$10:$C$39,B96,'FASES'!$N$10:$N$39)=0),COUNTIF('FASES'!$C$10:$C$39,B96)=0)),0,1))),2))</f>
      </c>
      <c r="Y96" s="41">
        <f>IF(L96="Alta",IF(ISNUMBER(K96),K96,""),IF(ISNUMBER(H96),H96,""))</f>
      </c>
      <c r="Z96" s="41">
        <f>IF(OR(L96="Baja",L96="A otra fase"),IF(ISNUMBER(H96),H96,""),IF(ISNUMBER(K96),K96,""))</f>
      </c>
      <c r="AA96" s="41">
        <f>IFERROR(IF(AND(LEN(TRIM(C96&amp;""))&gt;0,LEN(TRIM(D96&amp;""))&gt;0),"ID:"&amp;SUBSTITUTE(SUBSTITUTE(SUBSTITUTE(SUBSTITUTE(UPPER(LEN(TRIM("C: "&amp;C96))&amp;":"&amp;TRIM("C: "&amp;C96)&amp;"|"&amp;LEN(TRIM("K: "&amp;D96))&amp;":"&amp;TRIM("K: "&amp;D96)),"!","!E"),"*","!A"),"?","!B"),"~","!C"),""),"")</f>
      </c>
      <c r="AB96" s="41" t="n">
        <f>IF(LEN(TRIM(AA96&amp;""))=0,0,COUNTIF($AA$10:$AA$109,AA96))</f>
        <v>0</v>
      </c>
    </row>
    <row r="97" ht="78" customHeight="1">
      <c r="B97" s="38" t="n">
        <v>88</v>
      </c>
      <c r="C97" s="43"/>
      <c r="D97" s="43"/>
      <c r="E97" s="44"/>
      <c r="F97" s="45"/>
      <c r="G97" s="46"/>
      <c r="H97" s="47"/>
      <c r="I97" s="45"/>
      <c r="J97" s="46"/>
      <c r="K97" s="47"/>
      <c r="L97" s="45"/>
      <c r="M97" s="44"/>
      <c r="N97" s="44"/>
      <c r="O97" s="38">
        <f>IF(NOT(ISNUMBER(X97)),"",IF(X97=2,"ROJO",IF(X97=1,"ÁMBAR","VERDE")))</f>
      </c>
      <c r="P97" s="39">
        <f>IFERROR(IF(NOT(COUNTA(C97:N97)&gt;0),"",IF(AB97&gt;1,"Clave repetida en el capítulo: distinguimos las ocurrencias.",IF(OR(OR(IF(LEN(TRIM(G97&amp;""))=0,FALSE,NOT(IF(ISNUMBER(G97),AND(G97&gt;=0,G97=ROUND(G97,6)),FALSE))),IF(LEN(TRIM(J97&amp;""))=0,FALSE,NOT(IF(ISNUMBER(J97),AND(J97&gt;=0,J97=ROUND(J97,6)),FALSE))),IF(LEN(TRIM(H97&amp;""))=0,FALSE,NOT(IF(ISNUMBER(H97),AND(H97=ROUND(H97,4)),FALSE))),IF(LEN(TRIM(K97&amp;""))=0,FALSE,NOT(IF(ISNUMBER(K97),AND(K97=ROUND(K97,4)),FALSE)))),OR(AND(L97="Comparable",LEN(TRIM(F97&amp;""))&gt;0,LEN(TRIM(I97&amp;""))&gt;0,UPPER(SUBSTITUTE(SUBSTITUTE(TRIM(F97&amp;""),"²","2"),"³","3"))&lt;&gt;UPPER(SUBSTITUTE(SUBSTITUTE(TRIM(I97&amp;""),"²","2"),"³","3"))),AND(L97="Alta",OR(LEN(TRIM(F97&amp;""))&gt;0,LEN(TRIM(H97&amp;""))&gt;0,IF(ISNUMBER(G97),G97&lt;&gt;0,FALSE))),AND(OR(L97="Baja",L97="A otra fase"),OR(LEN(TRIM(I97&amp;""))&gt;0,LEN(TRIM(K97&amp;""))&gt;0,IF(ISNUMBER(J97),J97&lt;&gt;0,FALSE)))),AND(LEN(TRIM(L97&amp;""))&gt;0,NOT(OR(L97="Comparable",L97="Alta",OR(L97="Baja",L97="A otra fase")))),AB97&gt;1),"Revisamos unidad, tipo y números. Alta: Q1=0, Ud1/P1 vacíos. Baja o fase: Q2=0, Ud2/P2 vacíos.",IF(W97=0,"Completamos cantidades, precios, unidades compatibles y referencias. Un vacío no es cero.",IF(OR(LEN(TRIM(M97&amp;""))=0,TRIM(M97)="Por confirmar",TRIM(M97)="Pendiente"),"La diferencia se conoce; falta documentar el motivo.",IF(X97&gt;0,"Revisamos FASES: destino, cantidad íntegra, previsión y referencias sin duplicar el ID.",IF(ABS(V97)&gt;0,"Datos completos. Incluimos el ajuste visible de redondeo al explicar la diferencia.","Datos completos para el alcance introducido."))))))),"Hay una entrada con error. Corregimos el dato antes de cerrar la comprobación.")</f>
      </c>
      <c r="Q97" s="41">
        <f>IF(W97=1,ROUND(G97*Y97,2),"")</f>
      </c>
      <c r="R97" s="41">
        <f>IF(W97=1,ROUND(J97*Z97,2),"")</f>
      </c>
      <c r="S97" s="41">
        <f>IF(W97=1,ROUND((J97-G97)*Y97,2),"")</f>
      </c>
      <c r="T97" s="41">
        <f>IF(W97=1,ROUND(J97*(Z97-Y97),2),"")</f>
      </c>
      <c r="U97" s="41">
        <f>IF(W97=1,ROUND(R97-Q97,2),"")</f>
      </c>
      <c r="V97" s="41">
        <f>IF(W97=1,ROUND(U97-S97-T97,2),"")</f>
      </c>
      <c r="W97" s="41" t="n">
        <f>IFERROR(IF(AND(LEN(TRIM(C97&amp;""))&gt;0,LEN(TRIM(D97&amp;""))&gt;0,LEN(TRIM(E97&amp;""))&gt;0,AND(LEN(TRIM(N97&amp;""))&gt;0,TRIM(N97)&lt;&gt;"Pendiente",TRIM(N97)&lt;&gt;"Por confirmar"),IF(ISNUMBER(G97),AND(G97&gt;=0,G97=ROUND(G97,6)),FALSE),IF(ISNUMBER(J97),AND(J97&gt;=0,J97=ROUND(J97,6)),FALSE),IF(L97="Comparable",AND(LEN(TRIM(F97&amp;""))&gt;0,LEN(TRIM(I97&amp;""))&gt;0,UPPER(SUBSTITUTE(SUBSTITUTE(TRIM(F97&amp;""),"²","2"),"³","3"))=UPPER(SUBSTITUTE(SUBSTITUTE(TRIM(I97&amp;""),"²","2"),"³","3"))),IF(L97="Alta",AND(LEN(TRIM(F97&amp;""))=0,LEN(TRIM(I97&amp;""))&gt;0),AND(LEN(TRIM(F97&amp;""))&gt;0,LEN(TRIM(I97&amp;""))=0))),IF(L97="Comparable",AND(IF(ISNUMBER(H97),AND(H97=ROUND(H97,4)),FALSE),IF(ISNUMBER(K97),AND(K97=ROUND(K97,4)),FALSE)),IF(L97="Alta",AND(IF(ISNUMBER(K97),AND(K97=ROUND(K97,4)),FALSE),LEN(TRIM(H97&amp;""))=0,G97=0),IF(OR(L97="Baja",L97="A otra fase"),AND(IF(ISNUMBER(H97),AND(H97=ROUND(H97,4)),FALSE),LEN(TRIM(K97&amp;""))=0,J97=0),FALSE))),NOT(OR(OR(IF(LEN(TRIM(G97&amp;""))=0,FALSE,NOT(IF(ISNUMBER(G97),AND(G97&gt;=0,G97=ROUND(G97,6)),FALSE))),IF(LEN(TRIM(J97&amp;""))=0,FALSE,NOT(IF(ISNUMBER(J97),AND(J97&gt;=0,J97=ROUND(J97,6)),FALSE))),IF(LEN(TRIM(H97&amp;""))=0,FALSE,NOT(IF(ISNUMBER(H97),AND(H97=ROUND(H97,4)),FALSE))),IF(LEN(TRIM(K97&amp;""))=0,FALSE,NOT(IF(ISNUMBER(K97),AND(K97=ROUND(K97,4)),FALSE)))),OR(AND(L97="Comparable",LEN(TRIM(F97&amp;""))&gt;0,LEN(TRIM(I97&amp;""))&gt;0,UPPER(SUBSTITUTE(SUBSTITUTE(TRIM(F97&amp;""),"²","2"),"³","3"))&lt;&gt;UPPER(SUBSTITUTE(SUBSTITUTE(TRIM(I97&amp;""),"²","2"),"³","3"))),AND(L97="Alta",OR(LEN(TRIM(F97&amp;""))&gt;0,LEN(TRIM(H97&amp;""))&gt;0,IF(ISNUMBER(G97),G97&lt;&gt;0,FALSE))),AND(OR(L97="Baja",L97="A otra fase"),OR(LEN(TRIM(I97&amp;""))&gt;0,LEN(TRIM(K97&amp;""))&gt;0,IF(ISNUMBER(J97),J97&lt;&gt;0,FALSE)))),AND(LEN(TRIM(L97&amp;""))&gt;0,NOT(OR(L97="Comparable",L97="Alta",OR(L97="Baja",L97="A otra fase")))),AB97&gt;1))),1,0),0)</f>
        <v>0</v>
      </c>
      <c r="X97" s="41">
        <f>IF(OR(ISERROR(C97),ISERROR(D97),ISERROR(E97),ISERROR(F97),ISERROR(G97),ISERROR(H97),ISERROR(I97),ISERROR(J97),ISERROR(K97),ISERROR(L97),ISERROR(M97),ISERROR(N97)),2,IFERROR(IF(NOT(COUNTA(C97:N97)&gt;0),"",IF(OR(OR(IF(LEN(TRIM(G97&amp;""))=0,FALSE,NOT(IF(ISNUMBER(G97),AND(G97&gt;=0,G97=ROUND(G97,6)),FALSE))),IF(LEN(TRIM(J97&amp;""))=0,FALSE,NOT(IF(ISNUMBER(J97),AND(J97&gt;=0,J97=ROUND(J97,6)),FALSE))),IF(LEN(TRIM(H97&amp;""))=0,FALSE,NOT(IF(ISNUMBER(H97),AND(H97=ROUND(H97,4)),FALSE))),IF(LEN(TRIM(K97&amp;""))=0,FALSE,NOT(IF(ISNUMBER(K97),AND(K97=ROUND(K97,4)),FALSE)))),OR(AND(L97="Comparable",LEN(TRIM(F97&amp;""))&gt;0,LEN(TRIM(I97&amp;""))&gt;0,UPPER(SUBSTITUTE(SUBSTITUTE(TRIM(F97&amp;""),"²","2"),"³","3"))&lt;&gt;UPPER(SUBSTITUTE(SUBSTITUTE(TRIM(I97&amp;""),"²","2"),"³","3"))),AND(L97="Alta",OR(LEN(TRIM(F97&amp;""))&gt;0,LEN(TRIM(H97&amp;""))&gt;0,IF(ISNUMBER(G97),G97&lt;&gt;0,FALSE))),AND(OR(L97="Baja",L97="A otra fase"),OR(LEN(TRIM(I97&amp;""))&gt;0,LEN(TRIM(K97&amp;""))&gt;0,IF(ISNUMBER(J97),J97&lt;&gt;0,FALSE)))),AND(LEN(TRIM(L97&amp;""))&gt;0,NOT(OR(L97="Comparable",L97="Alta",OR(L97="Baja",L97="A otra fase")))),AB97&gt;1),2,IF(AND(W97=1,LEN(TRIM(M97&amp;""))&gt;0,TRIM(M97)&lt;&gt;"Por confirmar",TRIM(M97)&lt;&gt;"Pendiente",IF(L97="A otra fase",AND(COUNTIF('FASES'!$C$10:$C$39,B97)=1,SUMIF('FASES'!$C$10:$C$39,B97,'FASES'!$N$10:$N$39)=0),COUNTIF('FASES'!$C$10:$C$39,B97)=0)),0,1))),2))</f>
      </c>
      <c r="Y97" s="41">
        <f>IF(L97="Alta",IF(ISNUMBER(K97),K97,""),IF(ISNUMBER(H97),H97,""))</f>
      </c>
      <c r="Z97" s="41">
        <f>IF(OR(L97="Baja",L97="A otra fase"),IF(ISNUMBER(H97),H97,""),IF(ISNUMBER(K97),K97,""))</f>
      </c>
      <c r="AA97" s="41">
        <f>IFERROR(IF(AND(LEN(TRIM(C97&amp;""))&gt;0,LEN(TRIM(D97&amp;""))&gt;0),"ID:"&amp;SUBSTITUTE(SUBSTITUTE(SUBSTITUTE(SUBSTITUTE(UPPER(LEN(TRIM("C: "&amp;C97))&amp;":"&amp;TRIM("C: "&amp;C97)&amp;"|"&amp;LEN(TRIM("K: "&amp;D97))&amp;":"&amp;TRIM("K: "&amp;D97)),"!","!E"),"*","!A"),"?","!B"),"~","!C"),""),"")</f>
      </c>
      <c r="AB97" s="41" t="n">
        <f>IF(LEN(TRIM(AA97&amp;""))=0,0,COUNTIF($AA$10:$AA$109,AA97))</f>
        <v>0</v>
      </c>
    </row>
    <row r="98" ht="78" customHeight="1">
      <c r="B98" s="38" t="n">
        <v>89</v>
      </c>
      <c r="C98" s="43"/>
      <c r="D98" s="43"/>
      <c r="E98" s="44"/>
      <c r="F98" s="45"/>
      <c r="G98" s="46"/>
      <c r="H98" s="47"/>
      <c r="I98" s="45"/>
      <c r="J98" s="46"/>
      <c r="K98" s="47"/>
      <c r="L98" s="45"/>
      <c r="M98" s="44"/>
      <c r="N98" s="44"/>
      <c r="O98" s="38">
        <f>IF(NOT(ISNUMBER(X98)),"",IF(X98=2,"ROJO",IF(X98=1,"ÁMBAR","VERDE")))</f>
      </c>
      <c r="P98" s="39">
        <f>IFERROR(IF(NOT(COUNTA(C98:N98)&gt;0),"",IF(AB98&gt;1,"Clave repetida en el capítulo: distinguimos las ocurrencias.",IF(OR(OR(IF(LEN(TRIM(G98&amp;""))=0,FALSE,NOT(IF(ISNUMBER(G98),AND(G98&gt;=0,G98=ROUND(G98,6)),FALSE))),IF(LEN(TRIM(J98&amp;""))=0,FALSE,NOT(IF(ISNUMBER(J98),AND(J98&gt;=0,J98=ROUND(J98,6)),FALSE))),IF(LEN(TRIM(H98&amp;""))=0,FALSE,NOT(IF(ISNUMBER(H98),AND(H98=ROUND(H98,4)),FALSE))),IF(LEN(TRIM(K98&amp;""))=0,FALSE,NOT(IF(ISNUMBER(K98),AND(K98=ROUND(K98,4)),FALSE)))),OR(AND(L98="Comparable",LEN(TRIM(F98&amp;""))&gt;0,LEN(TRIM(I98&amp;""))&gt;0,UPPER(SUBSTITUTE(SUBSTITUTE(TRIM(F98&amp;""),"²","2"),"³","3"))&lt;&gt;UPPER(SUBSTITUTE(SUBSTITUTE(TRIM(I98&amp;""),"²","2"),"³","3"))),AND(L98="Alta",OR(LEN(TRIM(F98&amp;""))&gt;0,LEN(TRIM(H98&amp;""))&gt;0,IF(ISNUMBER(G98),G98&lt;&gt;0,FALSE))),AND(OR(L98="Baja",L98="A otra fase"),OR(LEN(TRIM(I98&amp;""))&gt;0,LEN(TRIM(K98&amp;""))&gt;0,IF(ISNUMBER(J98),J98&lt;&gt;0,FALSE)))),AND(LEN(TRIM(L98&amp;""))&gt;0,NOT(OR(L98="Comparable",L98="Alta",OR(L98="Baja",L98="A otra fase")))),AB98&gt;1),"Revisamos unidad, tipo y números. Alta: Q1=0, Ud1/P1 vacíos. Baja o fase: Q2=0, Ud2/P2 vacíos.",IF(W98=0,"Completamos cantidades, precios, unidades compatibles y referencias. Un vacío no es cero.",IF(OR(LEN(TRIM(M98&amp;""))=0,TRIM(M98)="Por confirmar",TRIM(M98)="Pendiente"),"La diferencia se conoce; falta documentar el motivo.",IF(X98&gt;0,"Revisamos FASES: destino, cantidad íntegra, previsión y referencias sin duplicar el ID.",IF(ABS(V98)&gt;0,"Datos completos. Incluimos el ajuste visible de redondeo al explicar la diferencia.","Datos completos para el alcance introducido."))))))),"Hay una entrada con error. Corregimos el dato antes de cerrar la comprobación.")</f>
      </c>
      <c r="Q98" s="41">
        <f>IF(W98=1,ROUND(G98*Y98,2),"")</f>
      </c>
      <c r="R98" s="41">
        <f>IF(W98=1,ROUND(J98*Z98,2),"")</f>
      </c>
      <c r="S98" s="41">
        <f>IF(W98=1,ROUND((J98-G98)*Y98,2),"")</f>
      </c>
      <c r="T98" s="41">
        <f>IF(W98=1,ROUND(J98*(Z98-Y98),2),"")</f>
      </c>
      <c r="U98" s="41">
        <f>IF(W98=1,ROUND(R98-Q98,2),"")</f>
      </c>
      <c r="V98" s="41">
        <f>IF(W98=1,ROUND(U98-S98-T98,2),"")</f>
      </c>
      <c r="W98" s="41" t="n">
        <f>IFERROR(IF(AND(LEN(TRIM(C98&amp;""))&gt;0,LEN(TRIM(D98&amp;""))&gt;0,LEN(TRIM(E98&amp;""))&gt;0,AND(LEN(TRIM(N98&amp;""))&gt;0,TRIM(N98)&lt;&gt;"Pendiente",TRIM(N98)&lt;&gt;"Por confirmar"),IF(ISNUMBER(G98),AND(G98&gt;=0,G98=ROUND(G98,6)),FALSE),IF(ISNUMBER(J98),AND(J98&gt;=0,J98=ROUND(J98,6)),FALSE),IF(L98="Comparable",AND(LEN(TRIM(F98&amp;""))&gt;0,LEN(TRIM(I98&amp;""))&gt;0,UPPER(SUBSTITUTE(SUBSTITUTE(TRIM(F98&amp;""),"²","2"),"³","3"))=UPPER(SUBSTITUTE(SUBSTITUTE(TRIM(I98&amp;""),"²","2"),"³","3"))),IF(L98="Alta",AND(LEN(TRIM(F98&amp;""))=0,LEN(TRIM(I98&amp;""))&gt;0),AND(LEN(TRIM(F98&amp;""))&gt;0,LEN(TRIM(I98&amp;""))=0))),IF(L98="Comparable",AND(IF(ISNUMBER(H98),AND(H98=ROUND(H98,4)),FALSE),IF(ISNUMBER(K98),AND(K98=ROUND(K98,4)),FALSE)),IF(L98="Alta",AND(IF(ISNUMBER(K98),AND(K98=ROUND(K98,4)),FALSE),LEN(TRIM(H98&amp;""))=0,G98=0),IF(OR(L98="Baja",L98="A otra fase"),AND(IF(ISNUMBER(H98),AND(H98=ROUND(H98,4)),FALSE),LEN(TRIM(K98&amp;""))=0,J98=0),FALSE))),NOT(OR(OR(IF(LEN(TRIM(G98&amp;""))=0,FALSE,NOT(IF(ISNUMBER(G98),AND(G98&gt;=0,G98=ROUND(G98,6)),FALSE))),IF(LEN(TRIM(J98&amp;""))=0,FALSE,NOT(IF(ISNUMBER(J98),AND(J98&gt;=0,J98=ROUND(J98,6)),FALSE))),IF(LEN(TRIM(H98&amp;""))=0,FALSE,NOT(IF(ISNUMBER(H98),AND(H98=ROUND(H98,4)),FALSE))),IF(LEN(TRIM(K98&amp;""))=0,FALSE,NOT(IF(ISNUMBER(K98),AND(K98=ROUND(K98,4)),FALSE)))),OR(AND(L98="Comparable",LEN(TRIM(F98&amp;""))&gt;0,LEN(TRIM(I98&amp;""))&gt;0,UPPER(SUBSTITUTE(SUBSTITUTE(TRIM(F98&amp;""),"²","2"),"³","3"))&lt;&gt;UPPER(SUBSTITUTE(SUBSTITUTE(TRIM(I98&amp;""),"²","2"),"³","3"))),AND(L98="Alta",OR(LEN(TRIM(F98&amp;""))&gt;0,LEN(TRIM(H98&amp;""))&gt;0,IF(ISNUMBER(G98),G98&lt;&gt;0,FALSE))),AND(OR(L98="Baja",L98="A otra fase"),OR(LEN(TRIM(I98&amp;""))&gt;0,LEN(TRIM(K98&amp;""))&gt;0,IF(ISNUMBER(J98),J98&lt;&gt;0,FALSE)))),AND(LEN(TRIM(L98&amp;""))&gt;0,NOT(OR(L98="Comparable",L98="Alta",OR(L98="Baja",L98="A otra fase")))),AB98&gt;1))),1,0),0)</f>
        <v>0</v>
      </c>
      <c r="X98" s="41">
        <f>IF(OR(ISERROR(C98),ISERROR(D98),ISERROR(E98),ISERROR(F98),ISERROR(G98),ISERROR(H98),ISERROR(I98),ISERROR(J98),ISERROR(K98),ISERROR(L98),ISERROR(M98),ISERROR(N98)),2,IFERROR(IF(NOT(COUNTA(C98:N98)&gt;0),"",IF(OR(OR(IF(LEN(TRIM(G98&amp;""))=0,FALSE,NOT(IF(ISNUMBER(G98),AND(G98&gt;=0,G98=ROUND(G98,6)),FALSE))),IF(LEN(TRIM(J98&amp;""))=0,FALSE,NOT(IF(ISNUMBER(J98),AND(J98&gt;=0,J98=ROUND(J98,6)),FALSE))),IF(LEN(TRIM(H98&amp;""))=0,FALSE,NOT(IF(ISNUMBER(H98),AND(H98=ROUND(H98,4)),FALSE))),IF(LEN(TRIM(K98&amp;""))=0,FALSE,NOT(IF(ISNUMBER(K98),AND(K98=ROUND(K98,4)),FALSE)))),OR(AND(L98="Comparable",LEN(TRIM(F98&amp;""))&gt;0,LEN(TRIM(I98&amp;""))&gt;0,UPPER(SUBSTITUTE(SUBSTITUTE(TRIM(F98&amp;""),"²","2"),"³","3"))&lt;&gt;UPPER(SUBSTITUTE(SUBSTITUTE(TRIM(I98&amp;""),"²","2"),"³","3"))),AND(L98="Alta",OR(LEN(TRIM(F98&amp;""))&gt;0,LEN(TRIM(H98&amp;""))&gt;0,IF(ISNUMBER(G98),G98&lt;&gt;0,FALSE))),AND(OR(L98="Baja",L98="A otra fase"),OR(LEN(TRIM(I98&amp;""))&gt;0,LEN(TRIM(K98&amp;""))&gt;0,IF(ISNUMBER(J98),J98&lt;&gt;0,FALSE)))),AND(LEN(TRIM(L98&amp;""))&gt;0,NOT(OR(L98="Comparable",L98="Alta",OR(L98="Baja",L98="A otra fase")))),AB98&gt;1),2,IF(AND(W98=1,LEN(TRIM(M98&amp;""))&gt;0,TRIM(M98)&lt;&gt;"Por confirmar",TRIM(M98)&lt;&gt;"Pendiente",IF(L98="A otra fase",AND(COUNTIF('FASES'!$C$10:$C$39,B98)=1,SUMIF('FASES'!$C$10:$C$39,B98,'FASES'!$N$10:$N$39)=0),COUNTIF('FASES'!$C$10:$C$39,B98)=0)),0,1))),2))</f>
      </c>
      <c r="Y98" s="41">
        <f>IF(L98="Alta",IF(ISNUMBER(K98),K98,""),IF(ISNUMBER(H98),H98,""))</f>
      </c>
      <c r="Z98" s="41">
        <f>IF(OR(L98="Baja",L98="A otra fase"),IF(ISNUMBER(H98),H98,""),IF(ISNUMBER(K98),K98,""))</f>
      </c>
      <c r="AA98" s="41">
        <f>IFERROR(IF(AND(LEN(TRIM(C98&amp;""))&gt;0,LEN(TRIM(D98&amp;""))&gt;0),"ID:"&amp;SUBSTITUTE(SUBSTITUTE(SUBSTITUTE(SUBSTITUTE(UPPER(LEN(TRIM("C: "&amp;C98))&amp;":"&amp;TRIM("C: "&amp;C98)&amp;"|"&amp;LEN(TRIM("K: "&amp;D98))&amp;":"&amp;TRIM("K: "&amp;D98)),"!","!E"),"*","!A"),"?","!B"),"~","!C"),""),"")</f>
      </c>
      <c r="AB98" s="41" t="n">
        <f>IF(LEN(TRIM(AA98&amp;""))=0,0,COUNTIF($AA$10:$AA$109,AA98))</f>
        <v>0</v>
      </c>
    </row>
    <row r="99" ht="78" customHeight="1">
      <c r="B99" s="38" t="n">
        <v>90</v>
      </c>
      <c r="C99" s="43"/>
      <c r="D99" s="43"/>
      <c r="E99" s="44"/>
      <c r="F99" s="45"/>
      <c r="G99" s="46"/>
      <c r="H99" s="47"/>
      <c r="I99" s="45"/>
      <c r="J99" s="46"/>
      <c r="K99" s="47"/>
      <c r="L99" s="45"/>
      <c r="M99" s="44"/>
      <c r="N99" s="44"/>
      <c r="O99" s="38">
        <f>IF(NOT(ISNUMBER(X99)),"",IF(X99=2,"ROJO",IF(X99=1,"ÁMBAR","VERDE")))</f>
      </c>
      <c r="P99" s="39">
        <f>IFERROR(IF(NOT(COUNTA(C99:N99)&gt;0),"",IF(AB99&gt;1,"Clave repetida en el capítulo: distinguimos las ocurrencias.",IF(OR(OR(IF(LEN(TRIM(G99&amp;""))=0,FALSE,NOT(IF(ISNUMBER(G99),AND(G99&gt;=0,G99=ROUND(G99,6)),FALSE))),IF(LEN(TRIM(J99&amp;""))=0,FALSE,NOT(IF(ISNUMBER(J99),AND(J99&gt;=0,J99=ROUND(J99,6)),FALSE))),IF(LEN(TRIM(H99&amp;""))=0,FALSE,NOT(IF(ISNUMBER(H99),AND(H99=ROUND(H99,4)),FALSE))),IF(LEN(TRIM(K99&amp;""))=0,FALSE,NOT(IF(ISNUMBER(K99),AND(K99=ROUND(K99,4)),FALSE)))),OR(AND(L99="Comparable",LEN(TRIM(F99&amp;""))&gt;0,LEN(TRIM(I99&amp;""))&gt;0,UPPER(SUBSTITUTE(SUBSTITUTE(TRIM(F99&amp;""),"²","2"),"³","3"))&lt;&gt;UPPER(SUBSTITUTE(SUBSTITUTE(TRIM(I99&amp;""),"²","2"),"³","3"))),AND(L99="Alta",OR(LEN(TRIM(F99&amp;""))&gt;0,LEN(TRIM(H99&amp;""))&gt;0,IF(ISNUMBER(G99),G99&lt;&gt;0,FALSE))),AND(OR(L99="Baja",L99="A otra fase"),OR(LEN(TRIM(I99&amp;""))&gt;0,LEN(TRIM(K99&amp;""))&gt;0,IF(ISNUMBER(J99),J99&lt;&gt;0,FALSE)))),AND(LEN(TRIM(L99&amp;""))&gt;0,NOT(OR(L99="Comparable",L99="Alta",OR(L99="Baja",L99="A otra fase")))),AB99&gt;1),"Revisamos unidad, tipo y números. Alta: Q1=0, Ud1/P1 vacíos. Baja o fase: Q2=0, Ud2/P2 vacíos.",IF(W99=0,"Completamos cantidades, precios, unidades compatibles y referencias. Un vacío no es cero.",IF(OR(LEN(TRIM(M99&amp;""))=0,TRIM(M99)="Por confirmar",TRIM(M99)="Pendiente"),"La diferencia se conoce; falta documentar el motivo.",IF(X99&gt;0,"Revisamos FASES: destino, cantidad íntegra, previsión y referencias sin duplicar el ID.",IF(ABS(V99)&gt;0,"Datos completos. Incluimos el ajuste visible de redondeo al explicar la diferencia.","Datos completos para el alcance introducido."))))))),"Hay una entrada con error. Corregimos el dato antes de cerrar la comprobación.")</f>
      </c>
      <c r="Q99" s="41">
        <f>IF(W99=1,ROUND(G99*Y99,2),"")</f>
      </c>
      <c r="R99" s="41">
        <f>IF(W99=1,ROUND(J99*Z99,2),"")</f>
      </c>
      <c r="S99" s="41">
        <f>IF(W99=1,ROUND((J99-G99)*Y99,2),"")</f>
      </c>
      <c r="T99" s="41">
        <f>IF(W99=1,ROUND(J99*(Z99-Y99),2),"")</f>
      </c>
      <c r="U99" s="41">
        <f>IF(W99=1,ROUND(R99-Q99,2),"")</f>
      </c>
      <c r="V99" s="41">
        <f>IF(W99=1,ROUND(U99-S99-T99,2),"")</f>
      </c>
      <c r="W99" s="41" t="n">
        <f>IFERROR(IF(AND(LEN(TRIM(C99&amp;""))&gt;0,LEN(TRIM(D99&amp;""))&gt;0,LEN(TRIM(E99&amp;""))&gt;0,AND(LEN(TRIM(N99&amp;""))&gt;0,TRIM(N99)&lt;&gt;"Pendiente",TRIM(N99)&lt;&gt;"Por confirmar"),IF(ISNUMBER(G99),AND(G99&gt;=0,G99=ROUND(G99,6)),FALSE),IF(ISNUMBER(J99),AND(J99&gt;=0,J99=ROUND(J99,6)),FALSE),IF(L99="Comparable",AND(LEN(TRIM(F99&amp;""))&gt;0,LEN(TRIM(I99&amp;""))&gt;0,UPPER(SUBSTITUTE(SUBSTITUTE(TRIM(F99&amp;""),"²","2"),"³","3"))=UPPER(SUBSTITUTE(SUBSTITUTE(TRIM(I99&amp;""),"²","2"),"³","3"))),IF(L99="Alta",AND(LEN(TRIM(F99&amp;""))=0,LEN(TRIM(I99&amp;""))&gt;0),AND(LEN(TRIM(F99&amp;""))&gt;0,LEN(TRIM(I99&amp;""))=0))),IF(L99="Comparable",AND(IF(ISNUMBER(H99),AND(H99=ROUND(H99,4)),FALSE),IF(ISNUMBER(K99),AND(K99=ROUND(K99,4)),FALSE)),IF(L99="Alta",AND(IF(ISNUMBER(K99),AND(K99=ROUND(K99,4)),FALSE),LEN(TRIM(H99&amp;""))=0,G99=0),IF(OR(L99="Baja",L99="A otra fase"),AND(IF(ISNUMBER(H99),AND(H99=ROUND(H99,4)),FALSE),LEN(TRIM(K99&amp;""))=0,J99=0),FALSE))),NOT(OR(OR(IF(LEN(TRIM(G99&amp;""))=0,FALSE,NOT(IF(ISNUMBER(G99),AND(G99&gt;=0,G99=ROUND(G99,6)),FALSE))),IF(LEN(TRIM(J99&amp;""))=0,FALSE,NOT(IF(ISNUMBER(J99),AND(J99&gt;=0,J99=ROUND(J99,6)),FALSE))),IF(LEN(TRIM(H99&amp;""))=0,FALSE,NOT(IF(ISNUMBER(H99),AND(H99=ROUND(H99,4)),FALSE))),IF(LEN(TRIM(K99&amp;""))=0,FALSE,NOT(IF(ISNUMBER(K99),AND(K99=ROUND(K99,4)),FALSE)))),OR(AND(L99="Comparable",LEN(TRIM(F99&amp;""))&gt;0,LEN(TRIM(I99&amp;""))&gt;0,UPPER(SUBSTITUTE(SUBSTITUTE(TRIM(F99&amp;""),"²","2"),"³","3"))&lt;&gt;UPPER(SUBSTITUTE(SUBSTITUTE(TRIM(I99&amp;""),"²","2"),"³","3"))),AND(L99="Alta",OR(LEN(TRIM(F99&amp;""))&gt;0,LEN(TRIM(H99&amp;""))&gt;0,IF(ISNUMBER(G99),G99&lt;&gt;0,FALSE))),AND(OR(L99="Baja",L99="A otra fase"),OR(LEN(TRIM(I99&amp;""))&gt;0,LEN(TRIM(K99&amp;""))&gt;0,IF(ISNUMBER(J99),J99&lt;&gt;0,FALSE)))),AND(LEN(TRIM(L99&amp;""))&gt;0,NOT(OR(L99="Comparable",L99="Alta",OR(L99="Baja",L99="A otra fase")))),AB99&gt;1))),1,0),0)</f>
        <v>0</v>
      </c>
      <c r="X99" s="41">
        <f>IF(OR(ISERROR(C99),ISERROR(D99),ISERROR(E99),ISERROR(F99),ISERROR(G99),ISERROR(H99),ISERROR(I99),ISERROR(J99),ISERROR(K99),ISERROR(L99),ISERROR(M99),ISERROR(N99)),2,IFERROR(IF(NOT(COUNTA(C99:N99)&gt;0),"",IF(OR(OR(IF(LEN(TRIM(G99&amp;""))=0,FALSE,NOT(IF(ISNUMBER(G99),AND(G99&gt;=0,G99=ROUND(G99,6)),FALSE))),IF(LEN(TRIM(J99&amp;""))=0,FALSE,NOT(IF(ISNUMBER(J99),AND(J99&gt;=0,J99=ROUND(J99,6)),FALSE))),IF(LEN(TRIM(H99&amp;""))=0,FALSE,NOT(IF(ISNUMBER(H99),AND(H99=ROUND(H99,4)),FALSE))),IF(LEN(TRIM(K99&amp;""))=0,FALSE,NOT(IF(ISNUMBER(K99),AND(K99=ROUND(K99,4)),FALSE)))),OR(AND(L99="Comparable",LEN(TRIM(F99&amp;""))&gt;0,LEN(TRIM(I99&amp;""))&gt;0,UPPER(SUBSTITUTE(SUBSTITUTE(TRIM(F99&amp;""),"²","2"),"³","3"))&lt;&gt;UPPER(SUBSTITUTE(SUBSTITUTE(TRIM(I99&amp;""),"²","2"),"³","3"))),AND(L99="Alta",OR(LEN(TRIM(F99&amp;""))&gt;0,LEN(TRIM(H99&amp;""))&gt;0,IF(ISNUMBER(G99),G99&lt;&gt;0,FALSE))),AND(OR(L99="Baja",L99="A otra fase"),OR(LEN(TRIM(I99&amp;""))&gt;0,LEN(TRIM(K99&amp;""))&gt;0,IF(ISNUMBER(J99),J99&lt;&gt;0,FALSE)))),AND(LEN(TRIM(L99&amp;""))&gt;0,NOT(OR(L99="Comparable",L99="Alta",OR(L99="Baja",L99="A otra fase")))),AB99&gt;1),2,IF(AND(W99=1,LEN(TRIM(M99&amp;""))&gt;0,TRIM(M99)&lt;&gt;"Por confirmar",TRIM(M99)&lt;&gt;"Pendiente",IF(L99="A otra fase",AND(COUNTIF('FASES'!$C$10:$C$39,B99)=1,SUMIF('FASES'!$C$10:$C$39,B99,'FASES'!$N$10:$N$39)=0),COUNTIF('FASES'!$C$10:$C$39,B99)=0)),0,1))),2))</f>
      </c>
      <c r="Y99" s="41">
        <f>IF(L99="Alta",IF(ISNUMBER(K99),K99,""),IF(ISNUMBER(H99),H99,""))</f>
      </c>
      <c r="Z99" s="41">
        <f>IF(OR(L99="Baja",L99="A otra fase"),IF(ISNUMBER(H99),H99,""),IF(ISNUMBER(K99),K99,""))</f>
      </c>
      <c r="AA99" s="41">
        <f>IFERROR(IF(AND(LEN(TRIM(C99&amp;""))&gt;0,LEN(TRIM(D99&amp;""))&gt;0),"ID:"&amp;SUBSTITUTE(SUBSTITUTE(SUBSTITUTE(SUBSTITUTE(UPPER(LEN(TRIM("C: "&amp;C99))&amp;":"&amp;TRIM("C: "&amp;C99)&amp;"|"&amp;LEN(TRIM("K: "&amp;D99))&amp;":"&amp;TRIM("K: "&amp;D99)),"!","!E"),"*","!A"),"?","!B"),"~","!C"),""),"")</f>
      </c>
      <c r="AB99" s="41" t="n">
        <f>IF(LEN(TRIM(AA99&amp;""))=0,0,COUNTIF($AA$10:$AA$109,AA99))</f>
        <v>0</v>
      </c>
    </row>
    <row r="100" ht="78" customHeight="1">
      <c r="B100" s="38" t="n">
        <v>91</v>
      </c>
      <c r="C100" s="43"/>
      <c r="D100" s="43"/>
      <c r="E100" s="44"/>
      <c r="F100" s="45"/>
      <c r="G100" s="46"/>
      <c r="H100" s="47"/>
      <c r="I100" s="45"/>
      <c r="J100" s="46"/>
      <c r="K100" s="47"/>
      <c r="L100" s="45"/>
      <c r="M100" s="44"/>
      <c r="N100" s="44"/>
      <c r="O100" s="38">
        <f>IF(NOT(ISNUMBER(X100)),"",IF(X100=2,"ROJO",IF(X100=1,"ÁMBAR","VERDE")))</f>
      </c>
      <c r="P100" s="39">
        <f>IFERROR(IF(NOT(COUNTA(C100:N100)&gt;0),"",IF(AB100&gt;1,"Clave repetida en el capítulo: distinguimos las ocurrencias.",IF(OR(OR(IF(LEN(TRIM(G100&amp;""))=0,FALSE,NOT(IF(ISNUMBER(G100),AND(G100&gt;=0,G100=ROUND(G100,6)),FALSE))),IF(LEN(TRIM(J100&amp;""))=0,FALSE,NOT(IF(ISNUMBER(J100),AND(J100&gt;=0,J100=ROUND(J100,6)),FALSE))),IF(LEN(TRIM(H100&amp;""))=0,FALSE,NOT(IF(ISNUMBER(H100),AND(H100=ROUND(H100,4)),FALSE))),IF(LEN(TRIM(K100&amp;""))=0,FALSE,NOT(IF(ISNUMBER(K100),AND(K100=ROUND(K100,4)),FALSE)))),OR(AND(L100="Comparable",LEN(TRIM(F100&amp;""))&gt;0,LEN(TRIM(I100&amp;""))&gt;0,UPPER(SUBSTITUTE(SUBSTITUTE(TRIM(F100&amp;""),"²","2"),"³","3"))&lt;&gt;UPPER(SUBSTITUTE(SUBSTITUTE(TRIM(I100&amp;""),"²","2"),"³","3"))),AND(L100="Alta",OR(LEN(TRIM(F100&amp;""))&gt;0,LEN(TRIM(H100&amp;""))&gt;0,IF(ISNUMBER(G100),G100&lt;&gt;0,FALSE))),AND(OR(L100="Baja",L100="A otra fase"),OR(LEN(TRIM(I100&amp;""))&gt;0,LEN(TRIM(K100&amp;""))&gt;0,IF(ISNUMBER(J100),J100&lt;&gt;0,FALSE)))),AND(LEN(TRIM(L100&amp;""))&gt;0,NOT(OR(L100="Comparable",L100="Alta",OR(L100="Baja",L100="A otra fase")))),AB100&gt;1),"Revisamos unidad, tipo y números. Alta: Q1=0, Ud1/P1 vacíos. Baja o fase: Q2=0, Ud2/P2 vacíos.",IF(W100=0,"Completamos cantidades, precios, unidades compatibles y referencias. Un vacío no es cero.",IF(OR(LEN(TRIM(M100&amp;""))=0,TRIM(M100)="Por confirmar",TRIM(M100)="Pendiente"),"La diferencia se conoce; falta documentar el motivo.",IF(X100&gt;0,"Revisamos FASES: destino, cantidad íntegra, previsión y referencias sin duplicar el ID.",IF(ABS(V100)&gt;0,"Datos completos. Incluimos el ajuste visible de redondeo al explicar la diferencia.","Datos completos para el alcance introducido."))))))),"Hay una entrada con error. Corregimos el dato antes de cerrar la comprobación.")</f>
      </c>
      <c r="Q100" s="41">
        <f>IF(W100=1,ROUND(G100*Y100,2),"")</f>
      </c>
      <c r="R100" s="41">
        <f>IF(W100=1,ROUND(J100*Z100,2),"")</f>
      </c>
      <c r="S100" s="41">
        <f>IF(W100=1,ROUND((J100-G100)*Y100,2),"")</f>
      </c>
      <c r="T100" s="41">
        <f>IF(W100=1,ROUND(J100*(Z100-Y100),2),"")</f>
      </c>
      <c r="U100" s="41">
        <f>IF(W100=1,ROUND(R100-Q100,2),"")</f>
      </c>
      <c r="V100" s="41">
        <f>IF(W100=1,ROUND(U100-S100-T100,2),"")</f>
      </c>
      <c r="W100" s="41" t="n">
        <f>IFERROR(IF(AND(LEN(TRIM(C100&amp;""))&gt;0,LEN(TRIM(D100&amp;""))&gt;0,LEN(TRIM(E100&amp;""))&gt;0,AND(LEN(TRIM(N100&amp;""))&gt;0,TRIM(N100)&lt;&gt;"Pendiente",TRIM(N100)&lt;&gt;"Por confirmar"),IF(ISNUMBER(G100),AND(G100&gt;=0,G100=ROUND(G100,6)),FALSE),IF(ISNUMBER(J100),AND(J100&gt;=0,J100=ROUND(J100,6)),FALSE),IF(L100="Comparable",AND(LEN(TRIM(F100&amp;""))&gt;0,LEN(TRIM(I100&amp;""))&gt;0,UPPER(SUBSTITUTE(SUBSTITUTE(TRIM(F100&amp;""),"²","2"),"³","3"))=UPPER(SUBSTITUTE(SUBSTITUTE(TRIM(I100&amp;""),"²","2"),"³","3"))),IF(L100="Alta",AND(LEN(TRIM(F100&amp;""))=0,LEN(TRIM(I100&amp;""))&gt;0),AND(LEN(TRIM(F100&amp;""))&gt;0,LEN(TRIM(I100&amp;""))=0))),IF(L100="Comparable",AND(IF(ISNUMBER(H100),AND(H100=ROUND(H100,4)),FALSE),IF(ISNUMBER(K100),AND(K100=ROUND(K100,4)),FALSE)),IF(L100="Alta",AND(IF(ISNUMBER(K100),AND(K100=ROUND(K100,4)),FALSE),LEN(TRIM(H100&amp;""))=0,G100=0),IF(OR(L100="Baja",L100="A otra fase"),AND(IF(ISNUMBER(H100),AND(H100=ROUND(H100,4)),FALSE),LEN(TRIM(K100&amp;""))=0,J100=0),FALSE))),NOT(OR(OR(IF(LEN(TRIM(G100&amp;""))=0,FALSE,NOT(IF(ISNUMBER(G100),AND(G100&gt;=0,G100=ROUND(G100,6)),FALSE))),IF(LEN(TRIM(J100&amp;""))=0,FALSE,NOT(IF(ISNUMBER(J100),AND(J100&gt;=0,J100=ROUND(J100,6)),FALSE))),IF(LEN(TRIM(H100&amp;""))=0,FALSE,NOT(IF(ISNUMBER(H100),AND(H100=ROUND(H100,4)),FALSE))),IF(LEN(TRIM(K100&amp;""))=0,FALSE,NOT(IF(ISNUMBER(K100),AND(K100=ROUND(K100,4)),FALSE)))),OR(AND(L100="Comparable",LEN(TRIM(F100&amp;""))&gt;0,LEN(TRIM(I100&amp;""))&gt;0,UPPER(SUBSTITUTE(SUBSTITUTE(TRIM(F100&amp;""),"²","2"),"³","3"))&lt;&gt;UPPER(SUBSTITUTE(SUBSTITUTE(TRIM(I100&amp;""),"²","2"),"³","3"))),AND(L100="Alta",OR(LEN(TRIM(F100&amp;""))&gt;0,LEN(TRIM(H100&amp;""))&gt;0,IF(ISNUMBER(G100),G100&lt;&gt;0,FALSE))),AND(OR(L100="Baja",L100="A otra fase"),OR(LEN(TRIM(I100&amp;""))&gt;0,LEN(TRIM(K100&amp;""))&gt;0,IF(ISNUMBER(J100),J100&lt;&gt;0,FALSE)))),AND(LEN(TRIM(L100&amp;""))&gt;0,NOT(OR(L100="Comparable",L100="Alta",OR(L100="Baja",L100="A otra fase")))),AB100&gt;1))),1,0),0)</f>
        <v>0</v>
      </c>
      <c r="X100" s="41">
        <f>IF(OR(ISERROR(C100),ISERROR(D100),ISERROR(E100),ISERROR(F100),ISERROR(G100),ISERROR(H100),ISERROR(I100),ISERROR(J100),ISERROR(K100),ISERROR(L100),ISERROR(M100),ISERROR(N100)),2,IFERROR(IF(NOT(COUNTA(C100:N100)&gt;0),"",IF(OR(OR(IF(LEN(TRIM(G100&amp;""))=0,FALSE,NOT(IF(ISNUMBER(G100),AND(G100&gt;=0,G100=ROUND(G100,6)),FALSE))),IF(LEN(TRIM(J100&amp;""))=0,FALSE,NOT(IF(ISNUMBER(J100),AND(J100&gt;=0,J100=ROUND(J100,6)),FALSE))),IF(LEN(TRIM(H100&amp;""))=0,FALSE,NOT(IF(ISNUMBER(H100),AND(H100=ROUND(H100,4)),FALSE))),IF(LEN(TRIM(K100&amp;""))=0,FALSE,NOT(IF(ISNUMBER(K100),AND(K100=ROUND(K100,4)),FALSE)))),OR(AND(L100="Comparable",LEN(TRIM(F100&amp;""))&gt;0,LEN(TRIM(I100&amp;""))&gt;0,UPPER(SUBSTITUTE(SUBSTITUTE(TRIM(F100&amp;""),"²","2"),"³","3"))&lt;&gt;UPPER(SUBSTITUTE(SUBSTITUTE(TRIM(I100&amp;""),"²","2"),"³","3"))),AND(L100="Alta",OR(LEN(TRIM(F100&amp;""))&gt;0,LEN(TRIM(H100&amp;""))&gt;0,IF(ISNUMBER(G100),G100&lt;&gt;0,FALSE))),AND(OR(L100="Baja",L100="A otra fase"),OR(LEN(TRIM(I100&amp;""))&gt;0,LEN(TRIM(K100&amp;""))&gt;0,IF(ISNUMBER(J100),J100&lt;&gt;0,FALSE)))),AND(LEN(TRIM(L100&amp;""))&gt;0,NOT(OR(L100="Comparable",L100="Alta",OR(L100="Baja",L100="A otra fase")))),AB100&gt;1),2,IF(AND(W100=1,LEN(TRIM(M100&amp;""))&gt;0,TRIM(M100)&lt;&gt;"Por confirmar",TRIM(M100)&lt;&gt;"Pendiente",IF(L100="A otra fase",AND(COUNTIF('FASES'!$C$10:$C$39,B100)=1,SUMIF('FASES'!$C$10:$C$39,B100,'FASES'!$N$10:$N$39)=0),COUNTIF('FASES'!$C$10:$C$39,B100)=0)),0,1))),2))</f>
      </c>
      <c r="Y100" s="41">
        <f>IF(L100="Alta",IF(ISNUMBER(K100),K100,""),IF(ISNUMBER(H100),H100,""))</f>
      </c>
      <c r="Z100" s="41">
        <f>IF(OR(L100="Baja",L100="A otra fase"),IF(ISNUMBER(H100),H100,""),IF(ISNUMBER(K100),K100,""))</f>
      </c>
      <c r="AA100" s="41">
        <f>IFERROR(IF(AND(LEN(TRIM(C100&amp;""))&gt;0,LEN(TRIM(D100&amp;""))&gt;0),"ID:"&amp;SUBSTITUTE(SUBSTITUTE(SUBSTITUTE(SUBSTITUTE(UPPER(LEN(TRIM("C: "&amp;C100))&amp;":"&amp;TRIM("C: "&amp;C100)&amp;"|"&amp;LEN(TRIM("K: "&amp;D100))&amp;":"&amp;TRIM("K: "&amp;D100)),"!","!E"),"*","!A"),"?","!B"),"~","!C"),""),"")</f>
      </c>
      <c r="AB100" s="41" t="n">
        <f>IF(LEN(TRIM(AA100&amp;""))=0,0,COUNTIF($AA$10:$AA$109,AA100))</f>
        <v>0</v>
      </c>
    </row>
    <row r="101" ht="78" customHeight="1">
      <c r="B101" s="38" t="n">
        <v>92</v>
      </c>
      <c r="C101" s="43"/>
      <c r="D101" s="43"/>
      <c r="E101" s="44"/>
      <c r="F101" s="45"/>
      <c r="G101" s="46"/>
      <c r="H101" s="47"/>
      <c r="I101" s="45"/>
      <c r="J101" s="46"/>
      <c r="K101" s="47"/>
      <c r="L101" s="45"/>
      <c r="M101" s="44"/>
      <c r="N101" s="44"/>
      <c r="O101" s="38">
        <f>IF(NOT(ISNUMBER(X101)),"",IF(X101=2,"ROJO",IF(X101=1,"ÁMBAR","VERDE")))</f>
      </c>
      <c r="P101" s="39">
        <f>IFERROR(IF(NOT(COUNTA(C101:N101)&gt;0),"",IF(AB101&gt;1,"Clave repetida en el capítulo: distinguimos las ocurrencias.",IF(OR(OR(IF(LEN(TRIM(G101&amp;""))=0,FALSE,NOT(IF(ISNUMBER(G101),AND(G101&gt;=0,G101=ROUND(G101,6)),FALSE))),IF(LEN(TRIM(J101&amp;""))=0,FALSE,NOT(IF(ISNUMBER(J101),AND(J101&gt;=0,J101=ROUND(J101,6)),FALSE))),IF(LEN(TRIM(H101&amp;""))=0,FALSE,NOT(IF(ISNUMBER(H101),AND(H101=ROUND(H101,4)),FALSE))),IF(LEN(TRIM(K101&amp;""))=0,FALSE,NOT(IF(ISNUMBER(K101),AND(K101=ROUND(K101,4)),FALSE)))),OR(AND(L101="Comparable",LEN(TRIM(F101&amp;""))&gt;0,LEN(TRIM(I101&amp;""))&gt;0,UPPER(SUBSTITUTE(SUBSTITUTE(TRIM(F101&amp;""),"²","2"),"³","3"))&lt;&gt;UPPER(SUBSTITUTE(SUBSTITUTE(TRIM(I101&amp;""),"²","2"),"³","3"))),AND(L101="Alta",OR(LEN(TRIM(F101&amp;""))&gt;0,LEN(TRIM(H101&amp;""))&gt;0,IF(ISNUMBER(G101),G101&lt;&gt;0,FALSE))),AND(OR(L101="Baja",L101="A otra fase"),OR(LEN(TRIM(I101&amp;""))&gt;0,LEN(TRIM(K101&amp;""))&gt;0,IF(ISNUMBER(J101),J101&lt;&gt;0,FALSE)))),AND(LEN(TRIM(L101&amp;""))&gt;0,NOT(OR(L101="Comparable",L101="Alta",OR(L101="Baja",L101="A otra fase")))),AB101&gt;1),"Revisamos unidad, tipo y números. Alta: Q1=0, Ud1/P1 vacíos. Baja o fase: Q2=0, Ud2/P2 vacíos.",IF(W101=0,"Completamos cantidades, precios, unidades compatibles y referencias. Un vacío no es cero.",IF(OR(LEN(TRIM(M101&amp;""))=0,TRIM(M101)="Por confirmar",TRIM(M101)="Pendiente"),"La diferencia se conoce; falta documentar el motivo.",IF(X101&gt;0,"Revisamos FASES: destino, cantidad íntegra, previsión y referencias sin duplicar el ID.",IF(ABS(V101)&gt;0,"Datos completos. Incluimos el ajuste visible de redondeo al explicar la diferencia.","Datos completos para el alcance introducido."))))))),"Hay una entrada con error. Corregimos el dato antes de cerrar la comprobación.")</f>
      </c>
      <c r="Q101" s="41">
        <f>IF(W101=1,ROUND(G101*Y101,2),"")</f>
      </c>
      <c r="R101" s="41">
        <f>IF(W101=1,ROUND(J101*Z101,2),"")</f>
      </c>
      <c r="S101" s="41">
        <f>IF(W101=1,ROUND((J101-G101)*Y101,2),"")</f>
      </c>
      <c r="T101" s="41">
        <f>IF(W101=1,ROUND(J101*(Z101-Y101),2),"")</f>
      </c>
      <c r="U101" s="41">
        <f>IF(W101=1,ROUND(R101-Q101,2),"")</f>
      </c>
      <c r="V101" s="41">
        <f>IF(W101=1,ROUND(U101-S101-T101,2),"")</f>
      </c>
      <c r="W101" s="41" t="n">
        <f>IFERROR(IF(AND(LEN(TRIM(C101&amp;""))&gt;0,LEN(TRIM(D101&amp;""))&gt;0,LEN(TRIM(E101&amp;""))&gt;0,AND(LEN(TRIM(N101&amp;""))&gt;0,TRIM(N101)&lt;&gt;"Pendiente",TRIM(N101)&lt;&gt;"Por confirmar"),IF(ISNUMBER(G101),AND(G101&gt;=0,G101=ROUND(G101,6)),FALSE),IF(ISNUMBER(J101),AND(J101&gt;=0,J101=ROUND(J101,6)),FALSE),IF(L101="Comparable",AND(LEN(TRIM(F101&amp;""))&gt;0,LEN(TRIM(I101&amp;""))&gt;0,UPPER(SUBSTITUTE(SUBSTITUTE(TRIM(F101&amp;""),"²","2"),"³","3"))=UPPER(SUBSTITUTE(SUBSTITUTE(TRIM(I101&amp;""),"²","2"),"³","3"))),IF(L101="Alta",AND(LEN(TRIM(F101&amp;""))=0,LEN(TRIM(I101&amp;""))&gt;0),AND(LEN(TRIM(F101&amp;""))&gt;0,LEN(TRIM(I101&amp;""))=0))),IF(L101="Comparable",AND(IF(ISNUMBER(H101),AND(H101=ROUND(H101,4)),FALSE),IF(ISNUMBER(K101),AND(K101=ROUND(K101,4)),FALSE)),IF(L101="Alta",AND(IF(ISNUMBER(K101),AND(K101=ROUND(K101,4)),FALSE),LEN(TRIM(H101&amp;""))=0,G101=0),IF(OR(L101="Baja",L101="A otra fase"),AND(IF(ISNUMBER(H101),AND(H101=ROUND(H101,4)),FALSE),LEN(TRIM(K101&amp;""))=0,J101=0),FALSE))),NOT(OR(OR(IF(LEN(TRIM(G101&amp;""))=0,FALSE,NOT(IF(ISNUMBER(G101),AND(G101&gt;=0,G101=ROUND(G101,6)),FALSE))),IF(LEN(TRIM(J101&amp;""))=0,FALSE,NOT(IF(ISNUMBER(J101),AND(J101&gt;=0,J101=ROUND(J101,6)),FALSE))),IF(LEN(TRIM(H101&amp;""))=0,FALSE,NOT(IF(ISNUMBER(H101),AND(H101=ROUND(H101,4)),FALSE))),IF(LEN(TRIM(K101&amp;""))=0,FALSE,NOT(IF(ISNUMBER(K101),AND(K101=ROUND(K101,4)),FALSE)))),OR(AND(L101="Comparable",LEN(TRIM(F101&amp;""))&gt;0,LEN(TRIM(I101&amp;""))&gt;0,UPPER(SUBSTITUTE(SUBSTITUTE(TRIM(F101&amp;""),"²","2"),"³","3"))&lt;&gt;UPPER(SUBSTITUTE(SUBSTITUTE(TRIM(I101&amp;""),"²","2"),"³","3"))),AND(L101="Alta",OR(LEN(TRIM(F101&amp;""))&gt;0,LEN(TRIM(H101&amp;""))&gt;0,IF(ISNUMBER(G101),G101&lt;&gt;0,FALSE))),AND(OR(L101="Baja",L101="A otra fase"),OR(LEN(TRIM(I101&amp;""))&gt;0,LEN(TRIM(K101&amp;""))&gt;0,IF(ISNUMBER(J101),J101&lt;&gt;0,FALSE)))),AND(LEN(TRIM(L101&amp;""))&gt;0,NOT(OR(L101="Comparable",L101="Alta",OR(L101="Baja",L101="A otra fase")))),AB101&gt;1))),1,0),0)</f>
        <v>0</v>
      </c>
      <c r="X101" s="41">
        <f>IF(OR(ISERROR(C101),ISERROR(D101),ISERROR(E101),ISERROR(F101),ISERROR(G101),ISERROR(H101),ISERROR(I101),ISERROR(J101),ISERROR(K101),ISERROR(L101),ISERROR(M101),ISERROR(N101)),2,IFERROR(IF(NOT(COUNTA(C101:N101)&gt;0),"",IF(OR(OR(IF(LEN(TRIM(G101&amp;""))=0,FALSE,NOT(IF(ISNUMBER(G101),AND(G101&gt;=0,G101=ROUND(G101,6)),FALSE))),IF(LEN(TRIM(J101&amp;""))=0,FALSE,NOT(IF(ISNUMBER(J101),AND(J101&gt;=0,J101=ROUND(J101,6)),FALSE))),IF(LEN(TRIM(H101&amp;""))=0,FALSE,NOT(IF(ISNUMBER(H101),AND(H101=ROUND(H101,4)),FALSE))),IF(LEN(TRIM(K101&amp;""))=0,FALSE,NOT(IF(ISNUMBER(K101),AND(K101=ROUND(K101,4)),FALSE)))),OR(AND(L101="Comparable",LEN(TRIM(F101&amp;""))&gt;0,LEN(TRIM(I101&amp;""))&gt;0,UPPER(SUBSTITUTE(SUBSTITUTE(TRIM(F101&amp;""),"²","2"),"³","3"))&lt;&gt;UPPER(SUBSTITUTE(SUBSTITUTE(TRIM(I101&amp;""),"²","2"),"³","3"))),AND(L101="Alta",OR(LEN(TRIM(F101&amp;""))&gt;0,LEN(TRIM(H101&amp;""))&gt;0,IF(ISNUMBER(G101),G101&lt;&gt;0,FALSE))),AND(OR(L101="Baja",L101="A otra fase"),OR(LEN(TRIM(I101&amp;""))&gt;0,LEN(TRIM(K101&amp;""))&gt;0,IF(ISNUMBER(J101),J101&lt;&gt;0,FALSE)))),AND(LEN(TRIM(L101&amp;""))&gt;0,NOT(OR(L101="Comparable",L101="Alta",OR(L101="Baja",L101="A otra fase")))),AB101&gt;1),2,IF(AND(W101=1,LEN(TRIM(M101&amp;""))&gt;0,TRIM(M101)&lt;&gt;"Por confirmar",TRIM(M101)&lt;&gt;"Pendiente",IF(L101="A otra fase",AND(COUNTIF('FASES'!$C$10:$C$39,B101)=1,SUMIF('FASES'!$C$10:$C$39,B101,'FASES'!$N$10:$N$39)=0),COUNTIF('FASES'!$C$10:$C$39,B101)=0)),0,1))),2))</f>
      </c>
      <c r="Y101" s="41">
        <f>IF(L101="Alta",IF(ISNUMBER(K101),K101,""),IF(ISNUMBER(H101),H101,""))</f>
      </c>
      <c r="Z101" s="41">
        <f>IF(OR(L101="Baja",L101="A otra fase"),IF(ISNUMBER(H101),H101,""),IF(ISNUMBER(K101),K101,""))</f>
      </c>
      <c r="AA101" s="41">
        <f>IFERROR(IF(AND(LEN(TRIM(C101&amp;""))&gt;0,LEN(TRIM(D101&amp;""))&gt;0),"ID:"&amp;SUBSTITUTE(SUBSTITUTE(SUBSTITUTE(SUBSTITUTE(UPPER(LEN(TRIM("C: "&amp;C101))&amp;":"&amp;TRIM("C: "&amp;C101)&amp;"|"&amp;LEN(TRIM("K: "&amp;D101))&amp;":"&amp;TRIM("K: "&amp;D101)),"!","!E"),"*","!A"),"?","!B"),"~","!C"),""),"")</f>
      </c>
      <c r="AB101" s="41" t="n">
        <f>IF(LEN(TRIM(AA101&amp;""))=0,0,COUNTIF($AA$10:$AA$109,AA101))</f>
        <v>0</v>
      </c>
    </row>
    <row r="102" ht="78" customHeight="1">
      <c r="B102" s="38" t="n">
        <v>93</v>
      </c>
      <c r="C102" s="43"/>
      <c r="D102" s="43"/>
      <c r="E102" s="44"/>
      <c r="F102" s="45"/>
      <c r="G102" s="46"/>
      <c r="H102" s="47"/>
      <c r="I102" s="45"/>
      <c r="J102" s="46"/>
      <c r="K102" s="47"/>
      <c r="L102" s="45"/>
      <c r="M102" s="44"/>
      <c r="N102" s="44"/>
      <c r="O102" s="38">
        <f>IF(NOT(ISNUMBER(X102)),"",IF(X102=2,"ROJO",IF(X102=1,"ÁMBAR","VERDE")))</f>
      </c>
      <c r="P102" s="39">
        <f>IFERROR(IF(NOT(COUNTA(C102:N102)&gt;0),"",IF(AB102&gt;1,"Clave repetida en el capítulo: distinguimos las ocurrencias.",IF(OR(OR(IF(LEN(TRIM(G102&amp;""))=0,FALSE,NOT(IF(ISNUMBER(G102),AND(G102&gt;=0,G102=ROUND(G102,6)),FALSE))),IF(LEN(TRIM(J102&amp;""))=0,FALSE,NOT(IF(ISNUMBER(J102),AND(J102&gt;=0,J102=ROUND(J102,6)),FALSE))),IF(LEN(TRIM(H102&amp;""))=0,FALSE,NOT(IF(ISNUMBER(H102),AND(H102=ROUND(H102,4)),FALSE))),IF(LEN(TRIM(K102&amp;""))=0,FALSE,NOT(IF(ISNUMBER(K102),AND(K102=ROUND(K102,4)),FALSE)))),OR(AND(L102="Comparable",LEN(TRIM(F102&amp;""))&gt;0,LEN(TRIM(I102&amp;""))&gt;0,UPPER(SUBSTITUTE(SUBSTITUTE(TRIM(F102&amp;""),"²","2"),"³","3"))&lt;&gt;UPPER(SUBSTITUTE(SUBSTITUTE(TRIM(I102&amp;""),"²","2"),"³","3"))),AND(L102="Alta",OR(LEN(TRIM(F102&amp;""))&gt;0,LEN(TRIM(H102&amp;""))&gt;0,IF(ISNUMBER(G102),G102&lt;&gt;0,FALSE))),AND(OR(L102="Baja",L102="A otra fase"),OR(LEN(TRIM(I102&amp;""))&gt;0,LEN(TRIM(K102&amp;""))&gt;0,IF(ISNUMBER(J102),J102&lt;&gt;0,FALSE)))),AND(LEN(TRIM(L102&amp;""))&gt;0,NOT(OR(L102="Comparable",L102="Alta",OR(L102="Baja",L102="A otra fase")))),AB102&gt;1),"Revisamos unidad, tipo y números. Alta: Q1=0, Ud1/P1 vacíos. Baja o fase: Q2=0, Ud2/P2 vacíos.",IF(W102=0,"Completamos cantidades, precios, unidades compatibles y referencias. Un vacío no es cero.",IF(OR(LEN(TRIM(M102&amp;""))=0,TRIM(M102)="Por confirmar",TRIM(M102)="Pendiente"),"La diferencia se conoce; falta documentar el motivo.",IF(X102&gt;0,"Revisamos FASES: destino, cantidad íntegra, previsión y referencias sin duplicar el ID.",IF(ABS(V102)&gt;0,"Datos completos. Incluimos el ajuste visible de redondeo al explicar la diferencia.","Datos completos para el alcance introducido."))))))),"Hay una entrada con error. Corregimos el dato antes de cerrar la comprobación.")</f>
      </c>
      <c r="Q102" s="41">
        <f>IF(W102=1,ROUND(G102*Y102,2),"")</f>
      </c>
      <c r="R102" s="41">
        <f>IF(W102=1,ROUND(J102*Z102,2),"")</f>
      </c>
      <c r="S102" s="41">
        <f>IF(W102=1,ROUND((J102-G102)*Y102,2),"")</f>
      </c>
      <c r="T102" s="41">
        <f>IF(W102=1,ROUND(J102*(Z102-Y102),2),"")</f>
      </c>
      <c r="U102" s="41">
        <f>IF(W102=1,ROUND(R102-Q102,2),"")</f>
      </c>
      <c r="V102" s="41">
        <f>IF(W102=1,ROUND(U102-S102-T102,2),"")</f>
      </c>
      <c r="W102" s="41" t="n">
        <f>IFERROR(IF(AND(LEN(TRIM(C102&amp;""))&gt;0,LEN(TRIM(D102&amp;""))&gt;0,LEN(TRIM(E102&amp;""))&gt;0,AND(LEN(TRIM(N102&amp;""))&gt;0,TRIM(N102)&lt;&gt;"Pendiente",TRIM(N102)&lt;&gt;"Por confirmar"),IF(ISNUMBER(G102),AND(G102&gt;=0,G102=ROUND(G102,6)),FALSE),IF(ISNUMBER(J102),AND(J102&gt;=0,J102=ROUND(J102,6)),FALSE),IF(L102="Comparable",AND(LEN(TRIM(F102&amp;""))&gt;0,LEN(TRIM(I102&amp;""))&gt;0,UPPER(SUBSTITUTE(SUBSTITUTE(TRIM(F102&amp;""),"²","2"),"³","3"))=UPPER(SUBSTITUTE(SUBSTITUTE(TRIM(I102&amp;""),"²","2"),"³","3"))),IF(L102="Alta",AND(LEN(TRIM(F102&amp;""))=0,LEN(TRIM(I102&amp;""))&gt;0),AND(LEN(TRIM(F102&amp;""))&gt;0,LEN(TRIM(I102&amp;""))=0))),IF(L102="Comparable",AND(IF(ISNUMBER(H102),AND(H102=ROUND(H102,4)),FALSE),IF(ISNUMBER(K102),AND(K102=ROUND(K102,4)),FALSE)),IF(L102="Alta",AND(IF(ISNUMBER(K102),AND(K102=ROUND(K102,4)),FALSE),LEN(TRIM(H102&amp;""))=0,G102=0),IF(OR(L102="Baja",L102="A otra fase"),AND(IF(ISNUMBER(H102),AND(H102=ROUND(H102,4)),FALSE),LEN(TRIM(K102&amp;""))=0,J102=0),FALSE))),NOT(OR(OR(IF(LEN(TRIM(G102&amp;""))=0,FALSE,NOT(IF(ISNUMBER(G102),AND(G102&gt;=0,G102=ROUND(G102,6)),FALSE))),IF(LEN(TRIM(J102&amp;""))=0,FALSE,NOT(IF(ISNUMBER(J102),AND(J102&gt;=0,J102=ROUND(J102,6)),FALSE))),IF(LEN(TRIM(H102&amp;""))=0,FALSE,NOT(IF(ISNUMBER(H102),AND(H102=ROUND(H102,4)),FALSE))),IF(LEN(TRIM(K102&amp;""))=0,FALSE,NOT(IF(ISNUMBER(K102),AND(K102=ROUND(K102,4)),FALSE)))),OR(AND(L102="Comparable",LEN(TRIM(F102&amp;""))&gt;0,LEN(TRIM(I102&amp;""))&gt;0,UPPER(SUBSTITUTE(SUBSTITUTE(TRIM(F102&amp;""),"²","2"),"³","3"))&lt;&gt;UPPER(SUBSTITUTE(SUBSTITUTE(TRIM(I102&amp;""),"²","2"),"³","3"))),AND(L102="Alta",OR(LEN(TRIM(F102&amp;""))&gt;0,LEN(TRIM(H102&amp;""))&gt;0,IF(ISNUMBER(G102),G102&lt;&gt;0,FALSE))),AND(OR(L102="Baja",L102="A otra fase"),OR(LEN(TRIM(I102&amp;""))&gt;0,LEN(TRIM(K102&amp;""))&gt;0,IF(ISNUMBER(J102),J102&lt;&gt;0,FALSE)))),AND(LEN(TRIM(L102&amp;""))&gt;0,NOT(OR(L102="Comparable",L102="Alta",OR(L102="Baja",L102="A otra fase")))),AB102&gt;1))),1,0),0)</f>
        <v>0</v>
      </c>
      <c r="X102" s="41">
        <f>IF(OR(ISERROR(C102),ISERROR(D102),ISERROR(E102),ISERROR(F102),ISERROR(G102),ISERROR(H102),ISERROR(I102),ISERROR(J102),ISERROR(K102),ISERROR(L102),ISERROR(M102),ISERROR(N102)),2,IFERROR(IF(NOT(COUNTA(C102:N102)&gt;0),"",IF(OR(OR(IF(LEN(TRIM(G102&amp;""))=0,FALSE,NOT(IF(ISNUMBER(G102),AND(G102&gt;=0,G102=ROUND(G102,6)),FALSE))),IF(LEN(TRIM(J102&amp;""))=0,FALSE,NOT(IF(ISNUMBER(J102),AND(J102&gt;=0,J102=ROUND(J102,6)),FALSE))),IF(LEN(TRIM(H102&amp;""))=0,FALSE,NOT(IF(ISNUMBER(H102),AND(H102=ROUND(H102,4)),FALSE))),IF(LEN(TRIM(K102&amp;""))=0,FALSE,NOT(IF(ISNUMBER(K102),AND(K102=ROUND(K102,4)),FALSE)))),OR(AND(L102="Comparable",LEN(TRIM(F102&amp;""))&gt;0,LEN(TRIM(I102&amp;""))&gt;0,UPPER(SUBSTITUTE(SUBSTITUTE(TRIM(F102&amp;""),"²","2"),"³","3"))&lt;&gt;UPPER(SUBSTITUTE(SUBSTITUTE(TRIM(I102&amp;""),"²","2"),"³","3"))),AND(L102="Alta",OR(LEN(TRIM(F102&amp;""))&gt;0,LEN(TRIM(H102&amp;""))&gt;0,IF(ISNUMBER(G102),G102&lt;&gt;0,FALSE))),AND(OR(L102="Baja",L102="A otra fase"),OR(LEN(TRIM(I102&amp;""))&gt;0,LEN(TRIM(K102&amp;""))&gt;0,IF(ISNUMBER(J102),J102&lt;&gt;0,FALSE)))),AND(LEN(TRIM(L102&amp;""))&gt;0,NOT(OR(L102="Comparable",L102="Alta",OR(L102="Baja",L102="A otra fase")))),AB102&gt;1),2,IF(AND(W102=1,LEN(TRIM(M102&amp;""))&gt;0,TRIM(M102)&lt;&gt;"Por confirmar",TRIM(M102)&lt;&gt;"Pendiente",IF(L102="A otra fase",AND(COUNTIF('FASES'!$C$10:$C$39,B102)=1,SUMIF('FASES'!$C$10:$C$39,B102,'FASES'!$N$10:$N$39)=0),COUNTIF('FASES'!$C$10:$C$39,B102)=0)),0,1))),2))</f>
      </c>
      <c r="Y102" s="41">
        <f>IF(L102="Alta",IF(ISNUMBER(K102),K102,""),IF(ISNUMBER(H102),H102,""))</f>
      </c>
      <c r="Z102" s="41">
        <f>IF(OR(L102="Baja",L102="A otra fase"),IF(ISNUMBER(H102),H102,""),IF(ISNUMBER(K102),K102,""))</f>
      </c>
      <c r="AA102" s="41">
        <f>IFERROR(IF(AND(LEN(TRIM(C102&amp;""))&gt;0,LEN(TRIM(D102&amp;""))&gt;0),"ID:"&amp;SUBSTITUTE(SUBSTITUTE(SUBSTITUTE(SUBSTITUTE(UPPER(LEN(TRIM("C: "&amp;C102))&amp;":"&amp;TRIM("C: "&amp;C102)&amp;"|"&amp;LEN(TRIM("K: "&amp;D102))&amp;":"&amp;TRIM("K: "&amp;D102)),"!","!E"),"*","!A"),"?","!B"),"~","!C"),""),"")</f>
      </c>
      <c r="AB102" s="41" t="n">
        <f>IF(LEN(TRIM(AA102&amp;""))=0,0,COUNTIF($AA$10:$AA$109,AA102))</f>
        <v>0</v>
      </c>
    </row>
    <row r="103" ht="78" customHeight="1">
      <c r="B103" s="38" t="n">
        <v>94</v>
      </c>
      <c r="C103" s="43"/>
      <c r="D103" s="43"/>
      <c r="E103" s="44"/>
      <c r="F103" s="45"/>
      <c r="G103" s="46"/>
      <c r="H103" s="47"/>
      <c r="I103" s="45"/>
      <c r="J103" s="46"/>
      <c r="K103" s="47"/>
      <c r="L103" s="45"/>
      <c r="M103" s="44"/>
      <c r="N103" s="44"/>
      <c r="O103" s="38">
        <f>IF(NOT(ISNUMBER(X103)),"",IF(X103=2,"ROJO",IF(X103=1,"ÁMBAR","VERDE")))</f>
      </c>
      <c r="P103" s="39">
        <f>IFERROR(IF(NOT(COUNTA(C103:N103)&gt;0),"",IF(AB103&gt;1,"Clave repetida en el capítulo: distinguimos las ocurrencias.",IF(OR(OR(IF(LEN(TRIM(G103&amp;""))=0,FALSE,NOT(IF(ISNUMBER(G103),AND(G103&gt;=0,G103=ROUND(G103,6)),FALSE))),IF(LEN(TRIM(J103&amp;""))=0,FALSE,NOT(IF(ISNUMBER(J103),AND(J103&gt;=0,J103=ROUND(J103,6)),FALSE))),IF(LEN(TRIM(H103&amp;""))=0,FALSE,NOT(IF(ISNUMBER(H103),AND(H103=ROUND(H103,4)),FALSE))),IF(LEN(TRIM(K103&amp;""))=0,FALSE,NOT(IF(ISNUMBER(K103),AND(K103=ROUND(K103,4)),FALSE)))),OR(AND(L103="Comparable",LEN(TRIM(F103&amp;""))&gt;0,LEN(TRIM(I103&amp;""))&gt;0,UPPER(SUBSTITUTE(SUBSTITUTE(TRIM(F103&amp;""),"²","2"),"³","3"))&lt;&gt;UPPER(SUBSTITUTE(SUBSTITUTE(TRIM(I103&amp;""),"²","2"),"³","3"))),AND(L103="Alta",OR(LEN(TRIM(F103&amp;""))&gt;0,LEN(TRIM(H103&amp;""))&gt;0,IF(ISNUMBER(G103),G103&lt;&gt;0,FALSE))),AND(OR(L103="Baja",L103="A otra fase"),OR(LEN(TRIM(I103&amp;""))&gt;0,LEN(TRIM(K103&amp;""))&gt;0,IF(ISNUMBER(J103),J103&lt;&gt;0,FALSE)))),AND(LEN(TRIM(L103&amp;""))&gt;0,NOT(OR(L103="Comparable",L103="Alta",OR(L103="Baja",L103="A otra fase")))),AB103&gt;1),"Revisamos unidad, tipo y números. Alta: Q1=0, Ud1/P1 vacíos. Baja o fase: Q2=0, Ud2/P2 vacíos.",IF(W103=0,"Completamos cantidades, precios, unidades compatibles y referencias. Un vacío no es cero.",IF(OR(LEN(TRIM(M103&amp;""))=0,TRIM(M103)="Por confirmar",TRIM(M103)="Pendiente"),"La diferencia se conoce; falta documentar el motivo.",IF(X103&gt;0,"Revisamos FASES: destino, cantidad íntegra, previsión y referencias sin duplicar el ID.",IF(ABS(V103)&gt;0,"Datos completos. Incluimos el ajuste visible de redondeo al explicar la diferencia.","Datos completos para el alcance introducido."))))))),"Hay una entrada con error. Corregimos el dato antes de cerrar la comprobación.")</f>
      </c>
      <c r="Q103" s="41">
        <f>IF(W103=1,ROUND(G103*Y103,2),"")</f>
      </c>
      <c r="R103" s="41">
        <f>IF(W103=1,ROUND(J103*Z103,2),"")</f>
      </c>
      <c r="S103" s="41">
        <f>IF(W103=1,ROUND((J103-G103)*Y103,2),"")</f>
      </c>
      <c r="T103" s="41">
        <f>IF(W103=1,ROUND(J103*(Z103-Y103),2),"")</f>
      </c>
      <c r="U103" s="41">
        <f>IF(W103=1,ROUND(R103-Q103,2),"")</f>
      </c>
      <c r="V103" s="41">
        <f>IF(W103=1,ROUND(U103-S103-T103,2),"")</f>
      </c>
      <c r="W103" s="41" t="n">
        <f>IFERROR(IF(AND(LEN(TRIM(C103&amp;""))&gt;0,LEN(TRIM(D103&amp;""))&gt;0,LEN(TRIM(E103&amp;""))&gt;0,AND(LEN(TRIM(N103&amp;""))&gt;0,TRIM(N103)&lt;&gt;"Pendiente",TRIM(N103)&lt;&gt;"Por confirmar"),IF(ISNUMBER(G103),AND(G103&gt;=0,G103=ROUND(G103,6)),FALSE),IF(ISNUMBER(J103),AND(J103&gt;=0,J103=ROUND(J103,6)),FALSE),IF(L103="Comparable",AND(LEN(TRIM(F103&amp;""))&gt;0,LEN(TRIM(I103&amp;""))&gt;0,UPPER(SUBSTITUTE(SUBSTITUTE(TRIM(F103&amp;""),"²","2"),"³","3"))=UPPER(SUBSTITUTE(SUBSTITUTE(TRIM(I103&amp;""),"²","2"),"³","3"))),IF(L103="Alta",AND(LEN(TRIM(F103&amp;""))=0,LEN(TRIM(I103&amp;""))&gt;0),AND(LEN(TRIM(F103&amp;""))&gt;0,LEN(TRIM(I103&amp;""))=0))),IF(L103="Comparable",AND(IF(ISNUMBER(H103),AND(H103=ROUND(H103,4)),FALSE),IF(ISNUMBER(K103),AND(K103=ROUND(K103,4)),FALSE)),IF(L103="Alta",AND(IF(ISNUMBER(K103),AND(K103=ROUND(K103,4)),FALSE),LEN(TRIM(H103&amp;""))=0,G103=0),IF(OR(L103="Baja",L103="A otra fase"),AND(IF(ISNUMBER(H103),AND(H103=ROUND(H103,4)),FALSE),LEN(TRIM(K103&amp;""))=0,J103=0),FALSE))),NOT(OR(OR(IF(LEN(TRIM(G103&amp;""))=0,FALSE,NOT(IF(ISNUMBER(G103),AND(G103&gt;=0,G103=ROUND(G103,6)),FALSE))),IF(LEN(TRIM(J103&amp;""))=0,FALSE,NOT(IF(ISNUMBER(J103),AND(J103&gt;=0,J103=ROUND(J103,6)),FALSE))),IF(LEN(TRIM(H103&amp;""))=0,FALSE,NOT(IF(ISNUMBER(H103),AND(H103=ROUND(H103,4)),FALSE))),IF(LEN(TRIM(K103&amp;""))=0,FALSE,NOT(IF(ISNUMBER(K103),AND(K103=ROUND(K103,4)),FALSE)))),OR(AND(L103="Comparable",LEN(TRIM(F103&amp;""))&gt;0,LEN(TRIM(I103&amp;""))&gt;0,UPPER(SUBSTITUTE(SUBSTITUTE(TRIM(F103&amp;""),"²","2"),"³","3"))&lt;&gt;UPPER(SUBSTITUTE(SUBSTITUTE(TRIM(I103&amp;""),"²","2"),"³","3"))),AND(L103="Alta",OR(LEN(TRIM(F103&amp;""))&gt;0,LEN(TRIM(H103&amp;""))&gt;0,IF(ISNUMBER(G103),G103&lt;&gt;0,FALSE))),AND(OR(L103="Baja",L103="A otra fase"),OR(LEN(TRIM(I103&amp;""))&gt;0,LEN(TRIM(K103&amp;""))&gt;0,IF(ISNUMBER(J103),J103&lt;&gt;0,FALSE)))),AND(LEN(TRIM(L103&amp;""))&gt;0,NOT(OR(L103="Comparable",L103="Alta",OR(L103="Baja",L103="A otra fase")))),AB103&gt;1))),1,0),0)</f>
        <v>0</v>
      </c>
      <c r="X103" s="41">
        <f>IF(OR(ISERROR(C103),ISERROR(D103),ISERROR(E103),ISERROR(F103),ISERROR(G103),ISERROR(H103),ISERROR(I103),ISERROR(J103),ISERROR(K103),ISERROR(L103),ISERROR(M103),ISERROR(N103)),2,IFERROR(IF(NOT(COUNTA(C103:N103)&gt;0),"",IF(OR(OR(IF(LEN(TRIM(G103&amp;""))=0,FALSE,NOT(IF(ISNUMBER(G103),AND(G103&gt;=0,G103=ROUND(G103,6)),FALSE))),IF(LEN(TRIM(J103&amp;""))=0,FALSE,NOT(IF(ISNUMBER(J103),AND(J103&gt;=0,J103=ROUND(J103,6)),FALSE))),IF(LEN(TRIM(H103&amp;""))=0,FALSE,NOT(IF(ISNUMBER(H103),AND(H103=ROUND(H103,4)),FALSE))),IF(LEN(TRIM(K103&amp;""))=0,FALSE,NOT(IF(ISNUMBER(K103),AND(K103=ROUND(K103,4)),FALSE)))),OR(AND(L103="Comparable",LEN(TRIM(F103&amp;""))&gt;0,LEN(TRIM(I103&amp;""))&gt;0,UPPER(SUBSTITUTE(SUBSTITUTE(TRIM(F103&amp;""),"²","2"),"³","3"))&lt;&gt;UPPER(SUBSTITUTE(SUBSTITUTE(TRIM(I103&amp;""),"²","2"),"³","3"))),AND(L103="Alta",OR(LEN(TRIM(F103&amp;""))&gt;0,LEN(TRIM(H103&amp;""))&gt;0,IF(ISNUMBER(G103),G103&lt;&gt;0,FALSE))),AND(OR(L103="Baja",L103="A otra fase"),OR(LEN(TRIM(I103&amp;""))&gt;0,LEN(TRIM(K103&amp;""))&gt;0,IF(ISNUMBER(J103),J103&lt;&gt;0,FALSE)))),AND(LEN(TRIM(L103&amp;""))&gt;0,NOT(OR(L103="Comparable",L103="Alta",OR(L103="Baja",L103="A otra fase")))),AB103&gt;1),2,IF(AND(W103=1,LEN(TRIM(M103&amp;""))&gt;0,TRIM(M103)&lt;&gt;"Por confirmar",TRIM(M103)&lt;&gt;"Pendiente",IF(L103="A otra fase",AND(COUNTIF('FASES'!$C$10:$C$39,B103)=1,SUMIF('FASES'!$C$10:$C$39,B103,'FASES'!$N$10:$N$39)=0),COUNTIF('FASES'!$C$10:$C$39,B103)=0)),0,1))),2))</f>
      </c>
      <c r="Y103" s="41">
        <f>IF(L103="Alta",IF(ISNUMBER(K103),K103,""),IF(ISNUMBER(H103),H103,""))</f>
      </c>
      <c r="Z103" s="41">
        <f>IF(OR(L103="Baja",L103="A otra fase"),IF(ISNUMBER(H103),H103,""),IF(ISNUMBER(K103),K103,""))</f>
      </c>
      <c r="AA103" s="41">
        <f>IFERROR(IF(AND(LEN(TRIM(C103&amp;""))&gt;0,LEN(TRIM(D103&amp;""))&gt;0),"ID:"&amp;SUBSTITUTE(SUBSTITUTE(SUBSTITUTE(SUBSTITUTE(UPPER(LEN(TRIM("C: "&amp;C103))&amp;":"&amp;TRIM("C: "&amp;C103)&amp;"|"&amp;LEN(TRIM("K: "&amp;D103))&amp;":"&amp;TRIM("K: "&amp;D103)),"!","!E"),"*","!A"),"?","!B"),"~","!C"),""),"")</f>
      </c>
      <c r="AB103" s="41" t="n">
        <f>IF(LEN(TRIM(AA103&amp;""))=0,0,COUNTIF($AA$10:$AA$109,AA103))</f>
        <v>0</v>
      </c>
    </row>
    <row r="104" ht="78" customHeight="1">
      <c r="B104" s="38" t="n">
        <v>95</v>
      </c>
      <c r="C104" s="43"/>
      <c r="D104" s="43"/>
      <c r="E104" s="44"/>
      <c r="F104" s="45"/>
      <c r="G104" s="46"/>
      <c r="H104" s="47"/>
      <c r="I104" s="45"/>
      <c r="J104" s="46"/>
      <c r="K104" s="47"/>
      <c r="L104" s="45"/>
      <c r="M104" s="44"/>
      <c r="N104" s="44"/>
      <c r="O104" s="38">
        <f>IF(NOT(ISNUMBER(X104)),"",IF(X104=2,"ROJO",IF(X104=1,"ÁMBAR","VERDE")))</f>
      </c>
      <c r="P104" s="39">
        <f>IFERROR(IF(NOT(COUNTA(C104:N104)&gt;0),"",IF(AB104&gt;1,"Clave repetida en el capítulo: distinguimos las ocurrencias.",IF(OR(OR(IF(LEN(TRIM(G104&amp;""))=0,FALSE,NOT(IF(ISNUMBER(G104),AND(G104&gt;=0,G104=ROUND(G104,6)),FALSE))),IF(LEN(TRIM(J104&amp;""))=0,FALSE,NOT(IF(ISNUMBER(J104),AND(J104&gt;=0,J104=ROUND(J104,6)),FALSE))),IF(LEN(TRIM(H104&amp;""))=0,FALSE,NOT(IF(ISNUMBER(H104),AND(H104=ROUND(H104,4)),FALSE))),IF(LEN(TRIM(K104&amp;""))=0,FALSE,NOT(IF(ISNUMBER(K104),AND(K104=ROUND(K104,4)),FALSE)))),OR(AND(L104="Comparable",LEN(TRIM(F104&amp;""))&gt;0,LEN(TRIM(I104&amp;""))&gt;0,UPPER(SUBSTITUTE(SUBSTITUTE(TRIM(F104&amp;""),"²","2"),"³","3"))&lt;&gt;UPPER(SUBSTITUTE(SUBSTITUTE(TRIM(I104&amp;""),"²","2"),"³","3"))),AND(L104="Alta",OR(LEN(TRIM(F104&amp;""))&gt;0,LEN(TRIM(H104&amp;""))&gt;0,IF(ISNUMBER(G104),G104&lt;&gt;0,FALSE))),AND(OR(L104="Baja",L104="A otra fase"),OR(LEN(TRIM(I104&amp;""))&gt;0,LEN(TRIM(K104&amp;""))&gt;0,IF(ISNUMBER(J104),J104&lt;&gt;0,FALSE)))),AND(LEN(TRIM(L104&amp;""))&gt;0,NOT(OR(L104="Comparable",L104="Alta",OR(L104="Baja",L104="A otra fase")))),AB104&gt;1),"Revisamos unidad, tipo y números. Alta: Q1=0, Ud1/P1 vacíos. Baja o fase: Q2=0, Ud2/P2 vacíos.",IF(W104=0,"Completamos cantidades, precios, unidades compatibles y referencias. Un vacío no es cero.",IF(OR(LEN(TRIM(M104&amp;""))=0,TRIM(M104)="Por confirmar",TRIM(M104)="Pendiente"),"La diferencia se conoce; falta documentar el motivo.",IF(X104&gt;0,"Revisamos FASES: destino, cantidad íntegra, previsión y referencias sin duplicar el ID.",IF(ABS(V104)&gt;0,"Datos completos. Incluimos el ajuste visible de redondeo al explicar la diferencia.","Datos completos para el alcance introducido."))))))),"Hay una entrada con error. Corregimos el dato antes de cerrar la comprobación.")</f>
      </c>
      <c r="Q104" s="41">
        <f>IF(W104=1,ROUND(G104*Y104,2),"")</f>
      </c>
      <c r="R104" s="41">
        <f>IF(W104=1,ROUND(J104*Z104,2),"")</f>
      </c>
      <c r="S104" s="41">
        <f>IF(W104=1,ROUND((J104-G104)*Y104,2),"")</f>
      </c>
      <c r="T104" s="41">
        <f>IF(W104=1,ROUND(J104*(Z104-Y104),2),"")</f>
      </c>
      <c r="U104" s="41">
        <f>IF(W104=1,ROUND(R104-Q104,2),"")</f>
      </c>
      <c r="V104" s="41">
        <f>IF(W104=1,ROUND(U104-S104-T104,2),"")</f>
      </c>
      <c r="W104" s="41" t="n">
        <f>IFERROR(IF(AND(LEN(TRIM(C104&amp;""))&gt;0,LEN(TRIM(D104&amp;""))&gt;0,LEN(TRIM(E104&amp;""))&gt;0,AND(LEN(TRIM(N104&amp;""))&gt;0,TRIM(N104)&lt;&gt;"Pendiente",TRIM(N104)&lt;&gt;"Por confirmar"),IF(ISNUMBER(G104),AND(G104&gt;=0,G104=ROUND(G104,6)),FALSE),IF(ISNUMBER(J104),AND(J104&gt;=0,J104=ROUND(J104,6)),FALSE),IF(L104="Comparable",AND(LEN(TRIM(F104&amp;""))&gt;0,LEN(TRIM(I104&amp;""))&gt;0,UPPER(SUBSTITUTE(SUBSTITUTE(TRIM(F104&amp;""),"²","2"),"³","3"))=UPPER(SUBSTITUTE(SUBSTITUTE(TRIM(I104&amp;""),"²","2"),"³","3"))),IF(L104="Alta",AND(LEN(TRIM(F104&amp;""))=0,LEN(TRIM(I104&amp;""))&gt;0),AND(LEN(TRIM(F104&amp;""))&gt;0,LEN(TRIM(I104&amp;""))=0))),IF(L104="Comparable",AND(IF(ISNUMBER(H104),AND(H104=ROUND(H104,4)),FALSE),IF(ISNUMBER(K104),AND(K104=ROUND(K104,4)),FALSE)),IF(L104="Alta",AND(IF(ISNUMBER(K104),AND(K104=ROUND(K104,4)),FALSE),LEN(TRIM(H104&amp;""))=0,G104=0),IF(OR(L104="Baja",L104="A otra fase"),AND(IF(ISNUMBER(H104),AND(H104=ROUND(H104,4)),FALSE),LEN(TRIM(K104&amp;""))=0,J104=0),FALSE))),NOT(OR(OR(IF(LEN(TRIM(G104&amp;""))=0,FALSE,NOT(IF(ISNUMBER(G104),AND(G104&gt;=0,G104=ROUND(G104,6)),FALSE))),IF(LEN(TRIM(J104&amp;""))=0,FALSE,NOT(IF(ISNUMBER(J104),AND(J104&gt;=0,J104=ROUND(J104,6)),FALSE))),IF(LEN(TRIM(H104&amp;""))=0,FALSE,NOT(IF(ISNUMBER(H104),AND(H104=ROUND(H104,4)),FALSE))),IF(LEN(TRIM(K104&amp;""))=0,FALSE,NOT(IF(ISNUMBER(K104),AND(K104=ROUND(K104,4)),FALSE)))),OR(AND(L104="Comparable",LEN(TRIM(F104&amp;""))&gt;0,LEN(TRIM(I104&amp;""))&gt;0,UPPER(SUBSTITUTE(SUBSTITUTE(TRIM(F104&amp;""),"²","2"),"³","3"))&lt;&gt;UPPER(SUBSTITUTE(SUBSTITUTE(TRIM(I104&amp;""),"²","2"),"³","3"))),AND(L104="Alta",OR(LEN(TRIM(F104&amp;""))&gt;0,LEN(TRIM(H104&amp;""))&gt;0,IF(ISNUMBER(G104),G104&lt;&gt;0,FALSE))),AND(OR(L104="Baja",L104="A otra fase"),OR(LEN(TRIM(I104&amp;""))&gt;0,LEN(TRIM(K104&amp;""))&gt;0,IF(ISNUMBER(J104),J104&lt;&gt;0,FALSE)))),AND(LEN(TRIM(L104&amp;""))&gt;0,NOT(OR(L104="Comparable",L104="Alta",OR(L104="Baja",L104="A otra fase")))),AB104&gt;1))),1,0),0)</f>
        <v>0</v>
      </c>
      <c r="X104" s="41">
        <f>IF(OR(ISERROR(C104),ISERROR(D104),ISERROR(E104),ISERROR(F104),ISERROR(G104),ISERROR(H104),ISERROR(I104),ISERROR(J104),ISERROR(K104),ISERROR(L104),ISERROR(M104),ISERROR(N104)),2,IFERROR(IF(NOT(COUNTA(C104:N104)&gt;0),"",IF(OR(OR(IF(LEN(TRIM(G104&amp;""))=0,FALSE,NOT(IF(ISNUMBER(G104),AND(G104&gt;=0,G104=ROUND(G104,6)),FALSE))),IF(LEN(TRIM(J104&amp;""))=0,FALSE,NOT(IF(ISNUMBER(J104),AND(J104&gt;=0,J104=ROUND(J104,6)),FALSE))),IF(LEN(TRIM(H104&amp;""))=0,FALSE,NOT(IF(ISNUMBER(H104),AND(H104=ROUND(H104,4)),FALSE))),IF(LEN(TRIM(K104&amp;""))=0,FALSE,NOT(IF(ISNUMBER(K104),AND(K104=ROUND(K104,4)),FALSE)))),OR(AND(L104="Comparable",LEN(TRIM(F104&amp;""))&gt;0,LEN(TRIM(I104&amp;""))&gt;0,UPPER(SUBSTITUTE(SUBSTITUTE(TRIM(F104&amp;""),"²","2"),"³","3"))&lt;&gt;UPPER(SUBSTITUTE(SUBSTITUTE(TRIM(I104&amp;""),"²","2"),"³","3"))),AND(L104="Alta",OR(LEN(TRIM(F104&amp;""))&gt;0,LEN(TRIM(H104&amp;""))&gt;0,IF(ISNUMBER(G104),G104&lt;&gt;0,FALSE))),AND(OR(L104="Baja",L104="A otra fase"),OR(LEN(TRIM(I104&amp;""))&gt;0,LEN(TRIM(K104&amp;""))&gt;0,IF(ISNUMBER(J104),J104&lt;&gt;0,FALSE)))),AND(LEN(TRIM(L104&amp;""))&gt;0,NOT(OR(L104="Comparable",L104="Alta",OR(L104="Baja",L104="A otra fase")))),AB104&gt;1),2,IF(AND(W104=1,LEN(TRIM(M104&amp;""))&gt;0,TRIM(M104)&lt;&gt;"Por confirmar",TRIM(M104)&lt;&gt;"Pendiente",IF(L104="A otra fase",AND(COUNTIF('FASES'!$C$10:$C$39,B104)=1,SUMIF('FASES'!$C$10:$C$39,B104,'FASES'!$N$10:$N$39)=0),COUNTIF('FASES'!$C$10:$C$39,B104)=0)),0,1))),2))</f>
      </c>
      <c r="Y104" s="41">
        <f>IF(L104="Alta",IF(ISNUMBER(K104),K104,""),IF(ISNUMBER(H104),H104,""))</f>
      </c>
      <c r="Z104" s="41">
        <f>IF(OR(L104="Baja",L104="A otra fase"),IF(ISNUMBER(H104),H104,""),IF(ISNUMBER(K104),K104,""))</f>
      </c>
      <c r="AA104" s="41">
        <f>IFERROR(IF(AND(LEN(TRIM(C104&amp;""))&gt;0,LEN(TRIM(D104&amp;""))&gt;0),"ID:"&amp;SUBSTITUTE(SUBSTITUTE(SUBSTITUTE(SUBSTITUTE(UPPER(LEN(TRIM("C: "&amp;C104))&amp;":"&amp;TRIM("C: "&amp;C104)&amp;"|"&amp;LEN(TRIM("K: "&amp;D104))&amp;":"&amp;TRIM("K: "&amp;D104)),"!","!E"),"*","!A"),"?","!B"),"~","!C"),""),"")</f>
      </c>
      <c r="AB104" s="41" t="n">
        <f>IF(LEN(TRIM(AA104&amp;""))=0,0,COUNTIF($AA$10:$AA$109,AA104))</f>
        <v>0</v>
      </c>
    </row>
    <row r="105" ht="78" customHeight="1">
      <c r="B105" s="38" t="n">
        <v>96</v>
      </c>
      <c r="C105" s="43"/>
      <c r="D105" s="43"/>
      <c r="E105" s="44"/>
      <c r="F105" s="45"/>
      <c r="G105" s="46"/>
      <c r="H105" s="47"/>
      <c r="I105" s="45"/>
      <c r="J105" s="46"/>
      <c r="K105" s="47"/>
      <c r="L105" s="45"/>
      <c r="M105" s="44"/>
      <c r="N105" s="44"/>
      <c r="O105" s="38">
        <f>IF(NOT(ISNUMBER(X105)),"",IF(X105=2,"ROJO",IF(X105=1,"ÁMBAR","VERDE")))</f>
      </c>
      <c r="P105" s="39">
        <f>IFERROR(IF(NOT(COUNTA(C105:N105)&gt;0),"",IF(AB105&gt;1,"Clave repetida en el capítulo: distinguimos las ocurrencias.",IF(OR(OR(IF(LEN(TRIM(G105&amp;""))=0,FALSE,NOT(IF(ISNUMBER(G105),AND(G105&gt;=0,G105=ROUND(G105,6)),FALSE))),IF(LEN(TRIM(J105&amp;""))=0,FALSE,NOT(IF(ISNUMBER(J105),AND(J105&gt;=0,J105=ROUND(J105,6)),FALSE))),IF(LEN(TRIM(H105&amp;""))=0,FALSE,NOT(IF(ISNUMBER(H105),AND(H105=ROUND(H105,4)),FALSE))),IF(LEN(TRIM(K105&amp;""))=0,FALSE,NOT(IF(ISNUMBER(K105),AND(K105=ROUND(K105,4)),FALSE)))),OR(AND(L105="Comparable",LEN(TRIM(F105&amp;""))&gt;0,LEN(TRIM(I105&amp;""))&gt;0,UPPER(SUBSTITUTE(SUBSTITUTE(TRIM(F105&amp;""),"²","2"),"³","3"))&lt;&gt;UPPER(SUBSTITUTE(SUBSTITUTE(TRIM(I105&amp;""),"²","2"),"³","3"))),AND(L105="Alta",OR(LEN(TRIM(F105&amp;""))&gt;0,LEN(TRIM(H105&amp;""))&gt;0,IF(ISNUMBER(G105),G105&lt;&gt;0,FALSE))),AND(OR(L105="Baja",L105="A otra fase"),OR(LEN(TRIM(I105&amp;""))&gt;0,LEN(TRIM(K105&amp;""))&gt;0,IF(ISNUMBER(J105),J105&lt;&gt;0,FALSE)))),AND(LEN(TRIM(L105&amp;""))&gt;0,NOT(OR(L105="Comparable",L105="Alta",OR(L105="Baja",L105="A otra fase")))),AB105&gt;1),"Revisamos unidad, tipo y números. Alta: Q1=0, Ud1/P1 vacíos. Baja o fase: Q2=0, Ud2/P2 vacíos.",IF(W105=0,"Completamos cantidades, precios, unidades compatibles y referencias. Un vacío no es cero.",IF(OR(LEN(TRIM(M105&amp;""))=0,TRIM(M105)="Por confirmar",TRIM(M105)="Pendiente"),"La diferencia se conoce; falta documentar el motivo.",IF(X105&gt;0,"Revisamos FASES: destino, cantidad íntegra, previsión y referencias sin duplicar el ID.",IF(ABS(V105)&gt;0,"Datos completos. Incluimos el ajuste visible de redondeo al explicar la diferencia.","Datos completos para el alcance introducido."))))))),"Hay una entrada con error. Corregimos el dato antes de cerrar la comprobación.")</f>
      </c>
      <c r="Q105" s="41">
        <f>IF(W105=1,ROUND(G105*Y105,2),"")</f>
      </c>
      <c r="R105" s="41">
        <f>IF(W105=1,ROUND(J105*Z105,2),"")</f>
      </c>
      <c r="S105" s="41">
        <f>IF(W105=1,ROUND((J105-G105)*Y105,2),"")</f>
      </c>
      <c r="T105" s="41">
        <f>IF(W105=1,ROUND(J105*(Z105-Y105),2),"")</f>
      </c>
      <c r="U105" s="41">
        <f>IF(W105=1,ROUND(R105-Q105,2),"")</f>
      </c>
      <c r="V105" s="41">
        <f>IF(W105=1,ROUND(U105-S105-T105,2),"")</f>
      </c>
      <c r="W105" s="41" t="n">
        <f>IFERROR(IF(AND(LEN(TRIM(C105&amp;""))&gt;0,LEN(TRIM(D105&amp;""))&gt;0,LEN(TRIM(E105&amp;""))&gt;0,AND(LEN(TRIM(N105&amp;""))&gt;0,TRIM(N105)&lt;&gt;"Pendiente",TRIM(N105)&lt;&gt;"Por confirmar"),IF(ISNUMBER(G105),AND(G105&gt;=0,G105=ROUND(G105,6)),FALSE),IF(ISNUMBER(J105),AND(J105&gt;=0,J105=ROUND(J105,6)),FALSE),IF(L105="Comparable",AND(LEN(TRIM(F105&amp;""))&gt;0,LEN(TRIM(I105&amp;""))&gt;0,UPPER(SUBSTITUTE(SUBSTITUTE(TRIM(F105&amp;""),"²","2"),"³","3"))=UPPER(SUBSTITUTE(SUBSTITUTE(TRIM(I105&amp;""),"²","2"),"³","3"))),IF(L105="Alta",AND(LEN(TRIM(F105&amp;""))=0,LEN(TRIM(I105&amp;""))&gt;0),AND(LEN(TRIM(F105&amp;""))&gt;0,LEN(TRIM(I105&amp;""))=0))),IF(L105="Comparable",AND(IF(ISNUMBER(H105),AND(H105=ROUND(H105,4)),FALSE),IF(ISNUMBER(K105),AND(K105=ROUND(K105,4)),FALSE)),IF(L105="Alta",AND(IF(ISNUMBER(K105),AND(K105=ROUND(K105,4)),FALSE),LEN(TRIM(H105&amp;""))=0,G105=0),IF(OR(L105="Baja",L105="A otra fase"),AND(IF(ISNUMBER(H105),AND(H105=ROUND(H105,4)),FALSE),LEN(TRIM(K105&amp;""))=0,J105=0),FALSE))),NOT(OR(OR(IF(LEN(TRIM(G105&amp;""))=0,FALSE,NOT(IF(ISNUMBER(G105),AND(G105&gt;=0,G105=ROUND(G105,6)),FALSE))),IF(LEN(TRIM(J105&amp;""))=0,FALSE,NOT(IF(ISNUMBER(J105),AND(J105&gt;=0,J105=ROUND(J105,6)),FALSE))),IF(LEN(TRIM(H105&amp;""))=0,FALSE,NOT(IF(ISNUMBER(H105),AND(H105=ROUND(H105,4)),FALSE))),IF(LEN(TRIM(K105&amp;""))=0,FALSE,NOT(IF(ISNUMBER(K105),AND(K105=ROUND(K105,4)),FALSE)))),OR(AND(L105="Comparable",LEN(TRIM(F105&amp;""))&gt;0,LEN(TRIM(I105&amp;""))&gt;0,UPPER(SUBSTITUTE(SUBSTITUTE(TRIM(F105&amp;""),"²","2"),"³","3"))&lt;&gt;UPPER(SUBSTITUTE(SUBSTITUTE(TRIM(I105&amp;""),"²","2"),"³","3"))),AND(L105="Alta",OR(LEN(TRIM(F105&amp;""))&gt;0,LEN(TRIM(H105&amp;""))&gt;0,IF(ISNUMBER(G105),G105&lt;&gt;0,FALSE))),AND(OR(L105="Baja",L105="A otra fase"),OR(LEN(TRIM(I105&amp;""))&gt;0,LEN(TRIM(K105&amp;""))&gt;0,IF(ISNUMBER(J105),J105&lt;&gt;0,FALSE)))),AND(LEN(TRIM(L105&amp;""))&gt;0,NOT(OR(L105="Comparable",L105="Alta",OR(L105="Baja",L105="A otra fase")))),AB105&gt;1))),1,0),0)</f>
        <v>0</v>
      </c>
      <c r="X105" s="41">
        <f>IF(OR(ISERROR(C105),ISERROR(D105),ISERROR(E105),ISERROR(F105),ISERROR(G105),ISERROR(H105),ISERROR(I105),ISERROR(J105),ISERROR(K105),ISERROR(L105),ISERROR(M105),ISERROR(N105)),2,IFERROR(IF(NOT(COUNTA(C105:N105)&gt;0),"",IF(OR(OR(IF(LEN(TRIM(G105&amp;""))=0,FALSE,NOT(IF(ISNUMBER(G105),AND(G105&gt;=0,G105=ROUND(G105,6)),FALSE))),IF(LEN(TRIM(J105&amp;""))=0,FALSE,NOT(IF(ISNUMBER(J105),AND(J105&gt;=0,J105=ROUND(J105,6)),FALSE))),IF(LEN(TRIM(H105&amp;""))=0,FALSE,NOT(IF(ISNUMBER(H105),AND(H105=ROUND(H105,4)),FALSE))),IF(LEN(TRIM(K105&amp;""))=0,FALSE,NOT(IF(ISNUMBER(K105),AND(K105=ROUND(K105,4)),FALSE)))),OR(AND(L105="Comparable",LEN(TRIM(F105&amp;""))&gt;0,LEN(TRIM(I105&amp;""))&gt;0,UPPER(SUBSTITUTE(SUBSTITUTE(TRIM(F105&amp;""),"²","2"),"³","3"))&lt;&gt;UPPER(SUBSTITUTE(SUBSTITUTE(TRIM(I105&amp;""),"²","2"),"³","3"))),AND(L105="Alta",OR(LEN(TRIM(F105&amp;""))&gt;0,LEN(TRIM(H105&amp;""))&gt;0,IF(ISNUMBER(G105),G105&lt;&gt;0,FALSE))),AND(OR(L105="Baja",L105="A otra fase"),OR(LEN(TRIM(I105&amp;""))&gt;0,LEN(TRIM(K105&amp;""))&gt;0,IF(ISNUMBER(J105),J105&lt;&gt;0,FALSE)))),AND(LEN(TRIM(L105&amp;""))&gt;0,NOT(OR(L105="Comparable",L105="Alta",OR(L105="Baja",L105="A otra fase")))),AB105&gt;1),2,IF(AND(W105=1,LEN(TRIM(M105&amp;""))&gt;0,TRIM(M105)&lt;&gt;"Por confirmar",TRIM(M105)&lt;&gt;"Pendiente",IF(L105="A otra fase",AND(COUNTIF('FASES'!$C$10:$C$39,B105)=1,SUMIF('FASES'!$C$10:$C$39,B105,'FASES'!$N$10:$N$39)=0),COUNTIF('FASES'!$C$10:$C$39,B105)=0)),0,1))),2))</f>
      </c>
      <c r="Y105" s="41">
        <f>IF(L105="Alta",IF(ISNUMBER(K105),K105,""),IF(ISNUMBER(H105),H105,""))</f>
      </c>
      <c r="Z105" s="41">
        <f>IF(OR(L105="Baja",L105="A otra fase"),IF(ISNUMBER(H105),H105,""),IF(ISNUMBER(K105),K105,""))</f>
      </c>
      <c r="AA105" s="41">
        <f>IFERROR(IF(AND(LEN(TRIM(C105&amp;""))&gt;0,LEN(TRIM(D105&amp;""))&gt;0),"ID:"&amp;SUBSTITUTE(SUBSTITUTE(SUBSTITUTE(SUBSTITUTE(UPPER(LEN(TRIM("C: "&amp;C105))&amp;":"&amp;TRIM("C: "&amp;C105)&amp;"|"&amp;LEN(TRIM("K: "&amp;D105))&amp;":"&amp;TRIM("K: "&amp;D105)),"!","!E"),"*","!A"),"?","!B"),"~","!C"),""),"")</f>
      </c>
      <c r="AB105" s="41" t="n">
        <f>IF(LEN(TRIM(AA105&amp;""))=0,0,COUNTIF($AA$10:$AA$109,AA105))</f>
        <v>0</v>
      </c>
    </row>
    <row r="106" ht="78" customHeight="1">
      <c r="B106" s="38" t="n">
        <v>97</v>
      </c>
      <c r="C106" s="43"/>
      <c r="D106" s="43"/>
      <c r="E106" s="44"/>
      <c r="F106" s="45"/>
      <c r="G106" s="46"/>
      <c r="H106" s="47"/>
      <c r="I106" s="45"/>
      <c r="J106" s="46"/>
      <c r="K106" s="47"/>
      <c r="L106" s="45"/>
      <c r="M106" s="44"/>
      <c r="N106" s="44"/>
      <c r="O106" s="38">
        <f>IF(NOT(ISNUMBER(X106)),"",IF(X106=2,"ROJO",IF(X106=1,"ÁMBAR","VERDE")))</f>
      </c>
      <c r="P106" s="39">
        <f>IFERROR(IF(NOT(COUNTA(C106:N106)&gt;0),"",IF(AB106&gt;1,"Clave repetida en el capítulo: distinguimos las ocurrencias.",IF(OR(OR(IF(LEN(TRIM(G106&amp;""))=0,FALSE,NOT(IF(ISNUMBER(G106),AND(G106&gt;=0,G106=ROUND(G106,6)),FALSE))),IF(LEN(TRIM(J106&amp;""))=0,FALSE,NOT(IF(ISNUMBER(J106),AND(J106&gt;=0,J106=ROUND(J106,6)),FALSE))),IF(LEN(TRIM(H106&amp;""))=0,FALSE,NOT(IF(ISNUMBER(H106),AND(H106=ROUND(H106,4)),FALSE))),IF(LEN(TRIM(K106&amp;""))=0,FALSE,NOT(IF(ISNUMBER(K106),AND(K106=ROUND(K106,4)),FALSE)))),OR(AND(L106="Comparable",LEN(TRIM(F106&amp;""))&gt;0,LEN(TRIM(I106&amp;""))&gt;0,UPPER(SUBSTITUTE(SUBSTITUTE(TRIM(F106&amp;""),"²","2"),"³","3"))&lt;&gt;UPPER(SUBSTITUTE(SUBSTITUTE(TRIM(I106&amp;""),"²","2"),"³","3"))),AND(L106="Alta",OR(LEN(TRIM(F106&amp;""))&gt;0,LEN(TRIM(H106&amp;""))&gt;0,IF(ISNUMBER(G106),G106&lt;&gt;0,FALSE))),AND(OR(L106="Baja",L106="A otra fase"),OR(LEN(TRIM(I106&amp;""))&gt;0,LEN(TRIM(K106&amp;""))&gt;0,IF(ISNUMBER(J106),J106&lt;&gt;0,FALSE)))),AND(LEN(TRIM(L106&amp;""))&gt;0,NOT(OR(L106="Comparable",L106="Alta",OR(L106="Baja",L106="A otra fase")))),AB106&gt;1),"Revisamos unidad, tipo y números. Alta: Q1=0, Ud1/P1 vacíos. Baja o fase: Q2=0, Ud2/P2 vacíos.",IF(W106=0,"Completamos cantidades, precios, unidades compatibles y referencias. Un vacío no es cero.",IF(OR(LEN(TRIM(M106&amp;""))=0,TRIM(M106)="Por confirmar",TRIM(M106)="Pendiente"),"La diferencia se conoce; falta documentar el motivo.",IF(X106&gt;0,"Revisamos FASES: destino, cantidad íntegra, previsión y referencias sin duplicar el ID.",IF(ABS(V106)&gt;0,"Datos completos. Incluimos el ajuste visible de redondeo al explicar la diferencia.","Datos completos para el alcance introducido."))))))),"Hay una entrada con error. Corregimos el dato antes de cerrar la comprobación.")</f>
      </c>
      <c r="Q106" s="41">
        <f>IF(W106=1,ROUND(G106*Y106,2),"")</f>
      </c>
      <c r="R106" s="41">
        <f>IF(W106=1,ROUND(J106*Z106,2),"")</f>
      </c>
      <c r="S106" s="41">
        <f>IF(W106=1,ROUND((J106-G106)*Y106,2),"")</f>
      </c>
      <c r="T106" s="41">
        <f>IF(W106=1,ROUND(J106*(Z106-Y106),2),"")</f>
      </c>
      <c r="U106" s="41">
        <f>IF(W106=1,ROUND(R106-Q106,2),"")</f>
      </c>
      <c r="V106" s="41">
        <f>IF(W106=1,ROUND(U106-S106-T106,2),"")</f>
      </c>
      <c r="W106" s="41" t="n">
        <f>IFERROR(IF(AND(LEN(TRIM(C106&amp;""))&gt;0,LEN(TRIM(D106&amp;""))&gt;0,LEN(TRIM(E106&amp;""))&gt;0,AND(LEN(TRIM(N106&amp;""))&gt;0,TRIM(N106)&lt;&gt;"Pendiente",TRIM(N106)&lt;&gt;"Por confirmar"),IF(ISNUMBER(G106),AND(G106&gt;=0,G106=ROUND(G106,6)),FALSE),IF(ISNUMBER(J106),AND(J106&gt;=0,J106=ROUND(J106,6)),FALSE),IF(L106="Comparable",AND(LEN(TRIM(F106&amp;""))&gt;0,LEN(TRIM(I106&amp;""))&gt;0,UPPER(SUBSTITUTE(SUBSTITUTE(TRIM(F106&amp;""),"²","2"),"³","3"))=UPPER(SUBSTITUTE(SUBSTITUTE(TRIM(I106&amp;""),"²","2"),"³","3"))),IF(L106="Alta",AND(LEN(TRIM(F106&amp;""))=0,LEN(TRIM(I106&amp;""))&gt;0),AND(LEN(TRIM(F106&amp;""))&gt;0,LEN(TRIM(I106&amp;""))=0))),IF(L106="Comparable",AND(IF(ISNUMBER(H106),AND(H106=ROUND(H106,4)),FALSE),IF(ISNUMBER(K106),AND(K106=ROUND(K106,4)),FALSE)),IF(L106="Alta",AND(IF(ISNUMBER(K106),AND(K106=ROUND(K106,4)),FALSE),LEN(TRIM(H106&amp;""))=0,G106=0),IF(OR(L106="Baja",L106="A otra fase"),AND(IF(ISNUMBER(H106),AND(H106=ROUND(H106,4)),FALSE),LEN(TRIM(K106&amp;""))=0,J106=0),FALSE))),NOT(OR(OR(IF(LEN(TRIM(G106&amp;""))=0,FALSE,NOT(IF(ISNUMBER(G106),AND(G106&gt;=0,G106=ROUND(G106,6)),FALSE))),IF(LEN(TRIM(J106&amp;""))=0,FALSE,NOT(IF(ISNUMBER(J106),AND(J106&gt;=0,J106=ROUND(J106,6)),FALSE))),IF(LEN(TRIM(H106&amp;""))=0,FALSE,NOT(IF(ISNUMBER(H106),AND(H106=ROUND(H106,4)),FALSE))),IF(LEN(TRIM(K106&amp;""))=0,FALSE,NOT(IF(ISNUMBER(K106),AND(K106=ROUND(K106,4)),FALSE)))),OR(AND(L106="Comparable",LEN(TRIM(F106&amp;""))&gt;0,LEN(TRIM(I106&amp;""))&gt;0,UPPER(SUBSTITUTE(SUBSTITUTE(TRIM(F106&amp;""),"²","2"),"³","3"))&lt;&gt;UPPER(SUBSTITUTE(SUBSTITUTE(TRIM(I106&amp;""),"²","2"),"³","3"))),AND(L106="Alta",OR(LEN(TRIM(F106&amp;""))&gt;0,LEN(TRIM(H106&amp;""))&gt;0,IF(ISNUMBER(G106),G106&lt;&gt;0,FALSE))),AND(OR(L106="Baja",L106="A otra fase"),OR(LEN(TRIM(I106&amp;""))&gt;0,LEN(TRIM(K106&amp;""))&gt;0,IF(ISNUMBER(J106),J106&lt;&gt;0,FALSE)))),AND(LEN(TRIM(L106&amp;""))&gt;0,NOT(OR(L106="Comparable",L106="Alta",OR(L106="Baja",L106="A otra fase")))),AB106&gt;1))),1,0),0)</f>
        <v>0</v>
      </c>
      <c r="X106" s="41">
        <f>IF(OR(ISERROR(C106),ISERROR(D106),ISERROR(E106),ISERROR(F106),ISERROR(G106),ISERROR(H106),ISERROR(I106),ISERROR(J106),ISERROR(K106),ISERROR(L106),ISERROR(M106),ISERROR(N106)),2,IFERROR(IF(NOT(COUNTA(C106:N106)&gt;0),"",IF(OR(OR(IF(LEN(TRIM(G106&amp;""))=0,FALSE,NOT(IF(ISNUMBER(G106),AND(G106&gt;=0,G106=ROUND(G106,6)),FALSE))),IF(LEN(TRIM(J106&amp;""))=0,FALSE,NOT(IF(ISNUMBER(J106),AND(J106&gt;=0,J106=ROUND(J106,6)),FALSE))),IF(LEN(TRIM(H106&amp;""))=0,FALSE,NOT(IF(ISNUMBER(H106),AND(H106=ROUND(H106,4)),FALSE))),IF(LEN(TRIM(K106&amp;""))=0,FALSE,NOT(IF(ISNUMBER(K106),AND(K106=ROUND(K106,4)),FALSE)))),OR(AND(L106="Comparable",LEN(TRIM(F106&amp;""))&gt;0,LEN(TRIM(I106&amp;""))&gt;0,UPPER(SUBSTITUTE(SUBSTITUTE(TRIM(F106&amp;""),"²","2"),"³","3"))&lt;&gt;UPPER(SUBSTITUTE(SUBSTITUTE(TRIM(I106&amp;""),"²","2"),"³","3"))),AND(L106="Alta",OR(LEN(TRIM(F106&amp;""))&gt;0,LEN(TRIM(H106&amp;""))&gt;0,IF(ISNUMBER(G106),G106&lt;&gt;0,FALSE))),AND(OR(L106="Baja",L106="A otra fase"),OR(LEN(TRIM(I106&amp;""))&gt;0,LEN(TRIM(K106&amp;""))&gt;0,IF(ISNUMBER(J106),J106&lt;&gt;0,FALSE)))),AND(LEN(TRIM(L106&amp;""))&gt;0,NOT(OR(L106="Comparable",L106="Alta",OR(L106="Baja",L106="A otra fase")))),AB106&gt;1),2,IF(AND(W106=1,LEN(TRIM(M106&amp;""))&gt;0,TRIM(M106)&lt;&gt;"Por confirmar",TRIM(M106)&lt;&gt;"Pendiente",IF(L106="A otra fase",AND(COUNTIF('FASES'!$C$10:$C$39,B106)=1,SUMIF('FASES'!$C$10:$C$39,B106,'FASES'!$N$10:$N$39)=0),COUNTIF('FASES'!$C$10:$C$39,B106)=0)),0,1))),2))</f>
      </c>
      <c r="Y106" s="41">
        <f>IF(L106="Alta",IF(ISNUMBER(K106),K106,""),IF(ISNUMBER(H106),H106,""))</f>
      </c>
      <c r="Z106" s="41">
        <f>IF(OR(L106="Baja",L106="A otra fase"),IF(ISNUMBER(H106),H106,""),IF(ISNUMBER(K106),K106,""))</f>
      </c>
      <c r="AA106" s="41">
        <f>IFERROR(IF(AND(LEN(TRIM(C106&amp;""))&gt;0,LEN(TRIM(D106&amp;""))&gt;0),"ID:"&amp;SUBSTITUTE(SUBSTITUTE(SUBSTITUTE(SUBSTITUTE(UPPER(LEN(TRIM("C: "&amp;C106))&amp;":"&amp;TRIM("C: "&amp;C106)&amp;"|"&amp;LEN(TRIM("K: "&amp;D106))&amp;":"&amp;TRIM("K: "&amp;D106)),"!","!E"),"*","!A"),"?","!B"),"~","!C"),""),"")</f>
      </c>
      <c r="AB106" s="41" t="n">
        <f>IF(LEN(TRIM(AA106&amp;""))=0,0,COUNTIF($AA$10:$AA$109,AA106))</f>
        <v>0</v>
      </c>
    </row>
    <row r="107" ht="78" customHeight="1">
      <c r="B107" s="38" t="n">
        <v>98</v>
      </c>
      <c r="C107" s="43"/>
      <c r="D107" s="43"/>
      <c r="E107" s="44"/>
      <c r="F107" s="45"/>
      <c r="G107" s="46"/>
      <c r="H107" s="47"/>
      <c r="I107" s="45"/>
      <c r="J107" s="46"/>
      <c r="K107" s="47"/>
      <c r="L107" s="45"/>
      <c r="M107" s="44"/>
      <c r="N107" s="44"/>
      <c r="O107" s="38">
        <f>IF(NOT(ISNUMBER(X107)),"",IF(X107=2,"ROJO",IF(X107=1,"ÁMBAR","VERDE")))</f>
      </c>
      <c r="P107" s="39">
        <f>IFERROR(IF(NOT(COUNTA(C107:N107)&gt;0),"",IF(AB107&gt;1,"Clave repetida en el capítulo: distinguimos las ocurrencias.",IF(OR(OR(IF(LEN(TRIM(G107&amp;""))=0,FALSE,NOT(IF(ISNUMBER(G107),AND(G107&gt;=0,G107=ROUND(G107,6)),FALSE))),IF(LEN(TRIM(J107&amp;""))=0,FALSE,NOT(IF(ISNUMBER(J107),AND(J107&gt;=0,J107=ROUND(J107,6)),FALSE))),IF(LEN(TRIM(H107&amp;""))=0,FALSE,NOT(IF(ISNUMBER(H107),AND(H107=ROUND(H107,4)),FALSE))),IF(LEN(TRIM(K107&amp;""))=0,FALSE,NOT(IF(ISNUMBER(K107),AND(K107=ROUND(K107,4)),FALSE)))),OR(AND(L107="Comparable",LEN(TRIM(F107&amp;""))&gt;0,LEN(TRIM(I107&amp;""))&gt;0,UPPER(SUBSTITUTE(SUBSTITUTE(TRIM(F107&amp;""),"²","2"),"³","3"))&lt;&gt;UPPER(SUBSTITUTE(SUBSTITUTE(TRIM(I107&amp;""),"²","2"),"³","3"))),AND(L107="Alta",OR(LEN(TRIM(F107&amp;""))&gt;0,LEN(TRIM(H107&amp;""))&gt;0,IF(ISNUMBER(G107),G107&lt;&gt;0,FALSE))),AND(OR(L107="Baja",L107="A otra fase"),OR(LEN(TRIM(I107&amp;""))&gt;0,LEN(TRIM(K107&amp;""))&gt;0,IF(ISNUMBER(J107),J107&lt;&gt;0,FALSE)))),AND(LEN(TRIM(L107&amp;""))&gt;0,NOT(OR(L107="Comparable",L107="Alta",OR(L107="Baja",L107="A otra fase")))),AB107&gt;1),"Revisamos unidad, tipo y números. Alta: Q1=0, Ud1/P1 vacíos. Baja o fase: Q2=0, Ud2/P2 vacíos.",IF(W107=0,"Completamos cantidades, precios, unidades compatibles y referencias. Un vacío no es cero.",IF(OR(LEN(TRIM(M107&amp;""))=0,TRIM(M107)="Por confirmar",TRIM(M107)="Pendiente"),"La diferencia se conoce; falta documentar el motivo.",IF(X107&gt;0,"Revisamos FASES: destino, cantidad íntegra, previsión y referencias sin duplicar el ID.",IF(ABS(V107)&gt;0,"Datos completos. Incluimos el ajuste visible de redondeo al explicar la diferencia.","Datos completos para el alcance introducido."))))))),"Hay una entrada con error. Corregimos el dato antes de cerrar la comprobación.")</f>
      </c>
      <c r="Q107" s="41">
        <f>IF(W107=1,ROUND(G107*Y107,2),"")</f>
      </c>
      <c r="R107" s="41">
        <f>IF(W107=1,ROUND(J107*Z107,2),"")</f>
      </c>
      <c r="S107" s="41">
        <f>IF(W107=1,ROUND((J107-G107)*Y107,2),"")</f>
      </c>
      <c r="T107" s="41">
        <f>IF(W107=1,ROUND(J107*(Z107-Y107),2),"")</f>
      </c>
      <c r="U107" s="41">
        <f>IF(W107=1,ROUND(R107-Q107,2),"")</f>
      </c>
      <c r="V107" s="41">
        <f>IF(W107=1,ROUND(U107-S107-T107,2),"")</f>
      </c>
      <c r="W107" s="41" t="n">
        <f>IFERROR(IF(AND(LEN(TRIM(C107&amp;""))&gt;0,LEN(TRIM(D107&amp;""))&gt;0,LEN(TRIM(E107&amp;""))&gt;0,AND(LEN(TRIM(N107&amp;""))&gt;0,TRIM(N107)&lt;&gt;"Pendiente",TRIM(N107)&lt;&gt;"Por confirmar"),IF(ISNUMBER(G107),AND(G107&gt;=0,G107=ROUND(G107,6)),FALSE),IF(ISNUMBER(J107),AND(J107&gt;=0,J107=ROUND(J107,6)),FALSE),IF(L107="Comparable",AND(LEN(TRIM(F107&amp;""))&gt;0,LEN(TRIM(I107&amp;""))&gt;0,UPPER(SUBSTITUTE(SUBSTITUTE(TRIM(F107&amp;""),"²","2"),"³","3"))=UPPER(SUBSTITUTE(SUBSTITUTE(TRIM(I107&amp;""),"²","2"),"³","3"))),IF(L107="Alta",AND(LEN(TRIM(F107&amp;""))=0,LEN(TRIM(I107&amp;""))&gt;0),AND(LEN(TRIM(F107&amp;""))&gt;0,LEN(TRIM(I107&amp;""))=0))),IF(L107="Comparable",AND(IF(ISNUMBER(H107),AND(H107=ROUND(H107,4)),FALSE),IF(ISNUMBER(K107),AND(K107=ROUND(K107,4)),FALSE)),IF(L107="Alta",AND(IF(ISNUMBER(K107),AND(K107=ROUND(K107,4)),FALSE),LEN(TRIM(H107&amp;""))=0,G107=0),IF(OR(L107="Baja",L107="A otra fase"),AND(IF(ISNUMBER(H107),AND(H107=ROUND(H107,4)),FALSE),LEN(TRIM(K107&amp;""))=0,J107=0),FALSE))),NOT(OR(OR(IF(LEN(TRIM(G107&amp;""))=0,FALSE,NOT(IF(ISNUMBER(G107),AND(G107&gt;=0,G107=ROUND(G107,6)),FALSE))),IF(LEN(TRIM(J107&amp;""))=0,FALSE,NOT(IF(ISNUMBER(J107),AND(J107&gt;=0,J107=ROUND(J107,6)),FALSE))),IF(LEN(TRIM(H107&amp;""))=0,FALSE,NOT(IF(ISNUMBER(H107),AND(H107=ROUND(H107,4)),FALSE))),IF(LEN(TRIM(K107&amp;""))=0,FALSE,NOT(IF(ISNUMBER(K107),AND(K107=ROUND(K107,4)),FALSE)))),OR(AND(L107="Comparable",LEN(TRIM(F107&amp;""))&gt;0,LEN(TRIM(I107&amp;""))&gt;0,UPPER(SUBSTITUTE(SUBSTITUTE(TRIM(F107&amp;""),"²","2"),"³","3"))&lt;&gt;UPPER(SUBSTITUTE(SUBSTITUTE(TRIM(I107&amp;""),"²","2"),"³","3"))),AND(L107="Alta",OR(LEN(TRIM(F107&amp;""))&gt;0,LEN(TRIM(H107&amp;""))&gt;0,IF(ISNUMBER(G107),G107&lt;&gt;0,FALSE))),AND(OR(L107="Baja",L107="A otra fase"),OR(LEN(TRIM(I107&amp;""))&gt;0,LEN(TRIM(K107&amp;""))&gt;0,IF(ISNUMBER(J107),J107&lt;&gt;0,FALSE)))),AND(LEN(TRIM(L107&amp;""))&gt;0,NOT(OR(L107="Comparable",L107="Alta",OR(L107="Baja",L107="A otra fase")))),AB107&gt;1))),1,0),0)</f>
        <v>0</v>
      </c>
      <c r="X107" s="41">
        <f>IF(OR(ISERROR(C107),ISERROR(D107),ISERROR(E107),ISERROR(F107),ISERROR(G107),ISERROR(H107),ISERROR(I107),ISERROR(J107),ISERROR(K107),ISERROR(L107),ISERROR(M107),ISERROR(N107)),2,IFERROR(IF(NOT(COUNTA(C107:N107)&gt;0),"",IF(OR(OR(IF(LEN(TRIM(G107&amp;""))=0,FALSE,NOT(IF(ISNUMBER(G107),AND(G107&gt;=0,G107=ROUND(G107,6)),FALSE))),IF(LEN(TRIM(J107&amp;""))=0,FALSE,NOT(IF(ISNUMBER(J107),AND(J107&gt;=0,J107=ROUND(J107,6)),FALSE))),IF(LEN(TRIM(H107&amp;""))=0,FALSE,NOT(IF(ISNUMBER(H107),AND(H107=ROUND(H107,4)),FALSE))),IF(LEN(TRIM(K107&amp;""))=0,FALSE,NOT(IF(ISNUMBER(K107),AND(K107=ROUND(K107,4)),FALSE)))),OR(AND(L107="Comparable",LEN(TRIM(F107&amp;""))&gt;0,LEN(TRIM(I107&amp;""))&gt;0,UPPER(SUBSTITUTE(SUBSTITUTE(TRIM(F107&amp;""),"²","2"),"³","3"))&lt;&gt;UPPER(SUBSTITUTE(SUBSTITUTE(TRIM(I107&amp;""),"²","2"),"³","3"))),AND(L107="Alta",OR(LEN(TRIM(F107&amp;""))&gt;0,LEN(TRIM(H107&amp;""))&gt;0,IF(ISNUMBER(G107),G107&lt;&gt;0,FALSE))),AND(OR(L107="Baja",L107="A otra fase"),OR(LEN(TRIM(I107&amp;""))&gt;0,LEN(TRIM(K107&amp;""))&gt;0,IF(ISNUMBER(J107),J107&lt;&gt;0,FALSE)))),AND(LEN(TRIM(L107&amp;""))&gt;0,NOT(OR(L107="Comparable",L107="Alta",OR(L107="Baja",L107="A otra fase")))),AB107&gt;1),2,IF(AND(W107=1,LEN(TRIM(M107&amp;""))&gt;0,TRIM(M107)&lt;&gt;"Por confirmar",TRIM(M107)&lt;&gt;"Pendiente",IF(L107="A otra fase",AND(COUNTIF('FASES'!$C$10:$C$39,B107)=1,SUMIF('FASES'!$C$10:$C$39,B107,'FASES'!$N$10:$N$39)=0),COUNTIF('FASES'!$C$10:$C$39,B107)=0)),0,1))),2))</f>
      </c>
      <c r="Y107" s="41">
        <f>IF(L107="Alta",IF(ISNUMBER(K107),K107,""),IF(ISNUMBER(H107),H107,""))</f>
      </c>
      <c r="Z107" s="41">
        <f>IF(OR(L107="Baja",L107="A otra fase"),IF(ISNUMBER(H107),H107,""),IF(ISNUMBER(K107),K107,""))</f>
      </c>
      <c r="AA107" s="41">
        <f>IFERROR(IF(AND(LEN(TRIM(C107&amp;""))&gt;0,LEN(TRIM(D107&amp;""))&gt;0),"ID:"&amp;SUBSTITUTE(SUBSTITUTE(SUBSTITUTE(SUBSTITUTE(UPPER(LEN(TRIM("C: "&amp;C107))&amp;":"&amp;TRIM("C: "&amp;C107)&amp;"|"&amp;LEN(TRIM("K: "&amp;D107))&amp;":"&amp;TRIM("K: "&amp;D107)),"!","!E"),"*","!A"),"?","!B"),"~","!C"),""),"")</f>
      </c>
      <c r="AB107" s="41" t="n">
        <f>IF(LEN(TRIM(AA107&amp;""))=0,0,COUNTIF($AA$10:$AA$109,AA107))</f>
        <v>0</v>
      </c>
    </row>
    <row r="108" ht="78" customHeight="1">
      <c r="B108" s="38" t="n">
        <v>99</v>
      </c>
      <c r="C108" s="43"/>
      <c r="D108" s="43"/>
      <c r="E108" s="44"/>
      <c r="F108" s="45"/>
      <c r="G108" s="46"/>
      <c r="H108" s="47"/>
      <c r="I108" s="45"/>
      <c r="J108" s="46"/>
      <c r="K108" s="47"/>
      <c r="L108" s="45"/>
      <c r="M108" s="44"/>
      <c r="N108" s="44"/>
      <c r="O108" s="38">
        <f>IF(NOT(ISNUMBER(X108)),"",IF(X108=2,"ROJO",IF(X108=1,"ÁMBAR","VERDE")))</f>
      </c>
      <c r="P108" s="39">
        <f>IFERROR(IF(NOT(COUNTA(C108:N108)&gt;0),"",IF(AB108&gt;1,"Clave repetida en el capítulo: distinguimos las ocurrencias.",IF(OR(OR(IF(LEN(TRIM(G108&amp;""))=0,FALSE,NOT(IF(ISNUMBER(G108),AND(G108&gt;=0,G108=ROUND(G108,6)),FALSE))),IF(LEN(TRIM(J108&amp;""))=0,FALSE,NOT(IF(ISNUMBER(J108),AND(J108&gt;=0,J108=ROUND(J108,6)),FALSE))),IF(LEN(TRIM(H108&amp;""))=0,FALSE,NOT(IF(ISNUMBER(H108),AND(H108=ROUND(H108,4)),FALSE))),IF(LEN(TRIM(K108&amp;""))=0,FALSE,NOT(IF(ISNUMBER(K108),AND(K108=ROUND(K108,4)),FALSE)))),OR(AND(L108="Comparable",LEN(TRIM(F108&amp;""))&gt;0,LEN(TRIM(I108&amp;""))&gt;0,UPPER(SUBSTITUTE(SUBSTITUTE(TRIM(F108&amp;""),"²","2"),"³","3"))&lt;&gt;UPPER(SUBSTITUTE(SUBSTITUTE(TRIM(I108&amp;""),"²","2"),"³","3"))),AND(L108="Alta",OR(LEN(TRIM(F108&amp;""))&gt;0,LEN(TRIM(H108&amp;""))&gt;0,IF(ISNUMBER(G108),G108&lt;&gt;0,FALSE))),AND(OR(L108="Baja",L108="A otra fase"),OR(LEN(TRIM(I108&amp;""))&gt;0,LEN(TRIM(K108&amp;""))&gt;0,IF(ISNUMBER(J108),J108&lt;&gt;0,FALSE)))),AND(LEN(TRIM(L108&amp;""))&gt;0,NOT(OR(L108="Comparable",L108="Alta",OR(L108="Baja",L108="A otra fase")))),AB108&gt;1),"Revisamos unidad, tipo y números. Alta: Q1=0, Ud1/P1 vacíos. Baja o fase: Q2=0, Ud2/P2 vacíos.",IF(W108=0,"Completamos cantidades, precios, unidades compatibles y referencias. Un vacío no es cero.",IF(OR(LEN(TRIM(M108&amp;""))=0,TRIM(M108)="Por confirmar",TRIM(M108)="Pendiente"),"La diferencia se conoce; falta documentar el motivo.",IF(X108&gt;0,"Revisamos FASES: destino, cantidad íntegra, previsión y referencias sin duplicar el ID.",IF(ABS(V108)&gt;0,"Datos completos. Incluimos el ajuste visible de redondeo al explicar la diferencia.","Datos completos para el alcance introducido."))))))),"Hay una entrada con error. Corregimos el dato antes de cerrar la comprobación.")</f>
      </c>
      <c r="Q108" s="41">
        <f>IF(W108=1,ROUND(G108*Y108,2),"")</f>
      </c>
      <c r="R108" s="41">
        <f>IF(W108=1,ROUND(J108*Z108,2),"")</f>
      </c>
      <c r="S108" s="41">
        <f>IF(W108=1,ROUND((J108-G108)*Y108,2),"")</f>
      </c>
      <c r="T108" s="41">
        <f>IF(W108=1,ROUND(J108*(Z108-Y108),2),"")</f>
      </c>
      <c r="U108" s="41">
        <f>IF(W108=1,ROUND(R108-Q108,2),"")</f>
      </c>
      <c r="V108" s="41">
        <f>IF(W108=1,ROUND(U108-S108-T108,2),"")</f>
      </c>
      <c r="W108" s="41" t="n">
        <f>IFERROR(IF(AND(LEN(TRIM(C108&amp;""))&gt;0,LEN(TRIM(D108&amp;""))&gt;0,LEN(TRIM(E108&amp;""))&gt;0,AND(LEN(TRIM(N108&amp;""))&gt;0,TRIM(N108)&lt;&gt;"Pendiente",TRIM(N108)&lt;&gt;"Por confirmar"),IF(ISNUMBER(G108),AND(G108&gt;=0,G108=ROUND(G108,6)),FALSE),IF(ISNUMBER(J108),AND(J108&gt;=0,J108=ROUND(J108,6)),FALSE),IF(L108="Comparable",AND(LEN(TRIM(F108&amp;""))&gt;0,LEN(TRIM(I108&amp;""))&gt;0,UPPER(SUBSTITUTE(SUBSTITUTE(TRIM(F108&amp;""),"²","2"),"³","3"))=UPPER(SUBSTITUTE(SUBSTITUTE(TRIM(I108&amp;""),"²","2"),"³","3"))),IF(L108="Alta",AND(LEN(TRIM(F108&amp;""))=0,LEN(TRIM(I108&amp;""))&gt;0),AND(LEN(TRIM(F108&amp;""))&gt;0,LEN(TRIM(I108&amp;""))=0))),IF(L108="Comparable",AND(IF(ISNUMBER(H108),AND(H108=ROUND(H108,4)),FALSE),IF(ISNUMBER(K108),AND(K108=ROUND(K108,4)),FALSE)),IF(L108="Alta",AND(IF(ISNUMBER(K108),AND(K108=ROUND(K108,4)),FALSE),LEN(TRIM(H108&amp;""))=0,G108=0),IF(OR(L108="Baja",L108="A otra fase"),AND(IF(ISNUMBER(H108),AND(H108=ROUND(H108,4)),FALSE),LEN(TRIM(K108&amp;""))=0,J108=0),FALSE))),NOT(OR(OR(IF(LEN(TRIM(G108&amp;""))=0,FALSE,NOT(IF(ISNUMBER(G108),AND(G108&gt;=0,G108=ROUND(G108,6)),FALSE))),IF(LEN(TRIM(J108&amp;""))=0,FALSE,NOT(IF(ISNUMBER(J108),AND(J108&gt;=0,J108=ROUND(J108,6)),FALSE))),IF(LEN(TRIM(H108&amp;""))=0,FALSE,NOT(IF(ISNUMBER(H108),AND(H108=ROUND(H108,4)),FALSE))),IF(LEN(TRIM(K108&amp;""))=0,FALSE,NOT(IF(ISNUMBER(K108),AND(K108=ROUND(K108,4)),FALSE)))),OR(AND(L108="Comparable",LEN(TRIM(F108&amp;""))&gt;0,LEN(TRIM(I108&amp;""))&gt;0,UPPER(SUBSTITUTE(SUBSTITUTE(TRIM(F108&amp;""),"²","2"),"³","3"))&lt;&gt;UPPER(SUBSTITUTE(SUBSTITUTE(TRIM(I108&amp;""),"²","2"),"³","3"))),AND(L108="Alta",OR(LEN(TRIM(F108&amp;""))&gt;0,LEN(TRIM(H108&amp;""))&gt;0,IF(ISNUMBER(G108),G108&lt;&gt;0,FALSE))),AND(OR(L108="Baja",L108="A otra fase"),OR(LEN(TRIM(I108&amp;""))&gt;0,LEN(TRIM(K108&amp;""))&gt;0,IF(ISNUMBER(J108),J108&lt;&gt;0,FALSE)))),AND(LEN(TRIM(L108&amp;""))&gt;0,NOT(OR(L108="Comparable",L108="Alta",OR(L108="Baja",L108="A otra fase")))),AB108&gt;1))),1,0),0)</f>
        <v>0</v>
      </c>
      <c r="X108" s="41">
        <f>IF(OR(ISERROR(C108),ISERROR(D108),ISERROR(E108),ISERROR(F108),ISERROR(G108),ISERROR(H108),ISERROR(I108),ISERROR(J108),ISERROR(K108),ISERROR(L108),ISERROR(M108),ISERROR(N108)),2,IFERROR(IF(NOT(COUNTA(C108:N108)&gt;0),"",IF(OR(OR(IF(LEN(TRIM(G108&amp;""))=0,FALSE,NOT(IF(ISNUMBER(G108),AND(G108&gt;=0,G108=ROUND(G108,6)),FALSE))),IF(LEN(TRIM(J108&amp;""))=0,FALSE,NOT(IF(ISNUMBER(J108),AND(J108&gt;=0,J108=ROUND(J108,6)),FALSE))),IF(LEN(TRIM(H108&amp;""))=0,FALSE,NOT(IF(ISNUMBER(H108),AND(H108=ROUND(H108,4)),FALSE))),IF(LEN(TRIM(K108&amp;""))=0,FALSE,NOT(IF(ISNUMBER(K108),AND(K108=ROUND(K108,4)),FALSE)))),OR(AND(L108="Comparable",LEN(TRIM(F108&amp;""))&gt;0,LEN(TRIM(I108&amp;""))&gt;0,UPPER(SUBSTITUTE(SUBSTITUTE(TRIM(F108&amp;""),"²","2"),"³","3"))&lt;&gt;UPPER(SUBSTITUTE(SUBSTITUTE(TRIM(I108&amp;""),"²","2"),"³","3"))),AND(L108="Alta",OR(LEN(TRIM(F108&amp;""))&gt;0,LEN(TRIM(H108&amp;""))&gt;0,IF(ISNUMBER(G108),G108&lt;&gt;0,FALSE))),AND(OR(L108="Baja",L108="A otra fase"),OR(LEN(TRIM(I108&amp;""))&gt;0,LEN(TRIM(K108&amp;""))&gt;0,IF(ISNUMBER(J108),J108&lt;&gt;0,FALSE)))),AND(LEN(TRIM(L108&amp;""))&gt;0,NOT(OR(L108="Comparable",L108="Alta",OR(L108="Baja",L108="A otra fase")))),AB108&gt;1),2,IF(AND(W108=1,LEN(TRIM(M108&amp;""))&gt;0,TRIM(M108)&lt;&gt;"Por confirmar",TRIM(M108)&lt;&gt;"Pendiente",IF(L108="A otra fase",AND(COUNTIF('FASES'!$C$10:$C$39,B108)=1,SUMIF('FASES'!$C$10:$C$39,B108,'FASES'!$N$10:$N$39)=0),COUNTIF('FASES'!$C$10:$C$39,B108)=0)),0,1))),2))</f>
      </c>
      <c r="Y108" s="41">
        <f>IF(L108="Alta",IF(ISNUMBER(K108),K108,""),IF(ISNUMBER(H108),H108,""))</f>
      </c>
      <c r="Z108" s="41">
        <f>IF(OR(L108="Baja",L108="A otra fase"),IF(ISNUMBER(H108),H108,""),IF(ISNUMBER(K108),K108,""))</f>
      </c>
      <c r="AA108" s="41">
        <f>IFERROR(IF(AND(LEN(TRIM(C108&amp;""))&gt;0,LEN(TRIM(D108&amp;""))&gt;0),"ID:"&amp;SUBSTITUTE(SUBSTITUTE(SUBSTITUTE(SUBSTITUTE(UPPER(LEN(TRIM("C: "&amp;C108))&amp;":"&amp;TRIM("C: "&amp;C108)&amp;"|"&amp;LEN(TRIM("K: "&amp;D108))&amp;":"&amp;TRIM("K: "&amp;D108)),"!","!E"),"*","!A"),"?","!B"),"~","!C"),""),"")</f>
      </c>
      <c r="AB108" s="41" t="n">
        <f>IF(LEN(TRIM(AA108&amp;""))=0,0,COUNTIF($AA$10:$AA$109,AA108))</f>
        <v>0</v>
      </c>
    </row>
    <row r="109" ht="78" customHeight="1">
      <c r="B109" s="38" t="n">
        <v>100</v>
      </c>
      <c r="C109" s="43"/>
      <c r="D109" s="43"/>
      <c r="E109" s="44"/>
      <c r="F109" s="45"/>
      <c r="G109" s="46"/>
      <c r="H109" s="47"/>
      <c r="I109" s="45"/>
      <c r="J109" s="46"/>
      <c r="K109" s="47"/>
      <c r="L109" s="45"/>
      <c r="M109" s="44"/>
      <c r="N109" s="44"/>
      <c r="O109" s="38">
        <f>IF(NOT(ISNUMBER(X109)),"",IF(X109=2,"ROJO",IF(X109=1,"ÁMBAR","VERDE")))</f>
      </c>
      <c r="P109" s="39">
        <f>IFERROR(IF(NOT(COUNTA(C109:N109)&gt;0),"",IF(AB109&gt;1,"Clave repetida en el capítulo: distinguimos las ocurrencias.",IF(OR(OR(IF(LEN(TRIM(G109&amp;""))=0,FALSE,NOT(IF(ISNUMBER(G109),AND(G109&gt;=0,G109=ROUND(G109,6)),FALSE))),IF(LEN(TRIM(J109&amp;""))=0,FALSE,NOT(IF(ISNUMBER(J109),AND(J109&gt;=0,J109=ROUND(J109,6)),FALSE))),IF(LEN(TRIM(H109&amp;""))=0,FALSE,NOT(IF(ISNUMBER(H109),AND(H109=ROUND(H109,4)),FALSE))),IF(LEN(TRIM(K109&amp;""))=0,FALSE,NOT(IF(ISNUMBER(K109),AND(K109=ROUND(K109,4)),FALSE)))),OR(AND(L109="Comparable",LEN(TRIM(F109&amp;""))&gt;0,LEN(TRIM(I109&amp;""))&gt;0,UPPER(SUBSTITUTE(SUBSTITUTE(TRIM(F109&amp;""),"²","2"),"³","3"))&lt;&gt;UPPER(SUBSTITUTE(SUBSTITUTE(TRIM(I109&amp;""),"²","2"),"³","3"))),AND(L109="Alta",OR(LEN(TRIM(F109&amp;""))&gt;0,LEN(TRIM(H109&amp;""))&gt;0,IF(ISNUMBER(G109),G109&lt;&gt;0,FALSE))),AND(OR(L109="Baja",L109="A otra fase"),OR(LEN(TRIM(I109&amp;""))&gt;0,LEN(TRIM(K109&amp;""))&gt;0,IF(ISNUMBER(J109),J109&lt;&gt;0,FALSE)))),AND(LEN(TRIM(L109&amp;""))&gt;0,NOT(OR(L109="Comparable",L109="Alta",OR(L109="Baja",L109="A otra fase")))),AB109&gt;1),"Revisamos unidad, tipo y números. Alta: Q1=0, Ud1/P1 vacíos. Baja o fase: Q2=0, Ud2/P2 vacíos.",IF(W109=0,"Completamos cantidades, precios, unidades compatibles y referencias. Un vacío no es cero.",IF(OR(LEN(TRIM(M109&amp;""))=0,TRIM(M109)="Por confirmar",TRIM(M109)="Pendiente"),"La diferencia se conoce; falta documentar el motivo.",IF(X109&gt;0,"Revisamos FASES: destino, cantidad íntegra, previsión y referencias sin duplicar el ID.",IF(ABS(V109)&gt;0,"Datos completos. Incluimos el ajuste visible de redondeo al explicar la diferencia.","Datos completos para el alcance introducido."))))))),"Hay una entrada con error. Corregimos el dato antes de cerrar la comprobación.")</f>
      </c>
      <c r="Q109" s="41">
        <f>IF(W109=1,ROUND(G109*Y109,2),"")</f>
      </c>
      <c r="R109" s="41">
        <f>IF(W109=1,ROUND(J109*Z109,2),"")</f>
      </c>
      <c r="S109" s="41">
        <f>IF(W109=1,ROUND((J109-G109)*Y109,2),"")</f>
      </c>
      <c r="T109" s="41">
        <f>IF(W109=1,ROUND(J109*(Z109-Y109),2),"")</f>
      </c>
      <c r="U109" s="41">
        <f>IF(W109=1,ROUND(R109-Q109,2),"")</f>
      </c>
      <c r="V109" s="41">
        <f>IF(W109=1,ROUND(U109-S109-T109,2),"")</f>
      </c>
      <c r="W109" s="41" t="n">
        <f>IFERROR(IF(AND(LEN(TRIM(C109&amp;""))&gt;0,LEN(TRIM(D109&amp;""))&gt;0,LEN(TRIM(E109&amp;""))&gt;0,AND(LEN(TRIM(N109&amp;""))&gt;0,TRIM(N109)&lt;&gt;"Pendiente",TRIM(N109)&lt;&gt;"Por confirmar"),IF(ISNUMBER(G109),AND(G109&gt;=0,G109=ROUND(G109,6)),FALSE),IF(ISNUMBER(J109),AND(J109&gt;=0,J109=ROUND(J109,6)),FALSE),IF(L109="Comparable",AND(LEN(TRIM(F109&amp;""))&gt;0,LEN(TRIM(I109&amp;""))&gt;0,UPPER(SUBSTITUTE(SUBSTITUTE(TRIM(F109&amp;""),"²","2"),"³","3"))=UPPER(SUBSTITUTE(SUBSTITUTE(TRIM(I109&amp;""),"²","2"),"³","3"))),IF(L109="Alta",AND(LEN(TRIM(F109&amp;""))=0,LEN(TRIM(I109&amp;""))&gt;0),AND(LEN(TRIM(F109&amp;""))&gt;0,LEN(TRIM(I109&amp;""))=0))),IF(L109="Comparable",AND(IF(ISNUMBER(H109),AND(H109=ROUND(H109,4)),FALSE),IF(ISNUMBER(K109),AND(K109=ROUND(K109,4)),FALSE)),IF(L109="Alta",AND(IF(ISNUMBER(K109),AND(K109=ROUND(K109,4)),FALSE),LEN(TRIM(H109&amp;""))=0,G109=0),IF(OR(L109="Baja",L109="A otra fase"),AND(IF(ISNUMBER(H109),AND(H109=ROUND(H109,4)),FALSE),LEN(TRIM(K109&amp;""))=0,J109=0),FALSE))),NOT(OR(OR(IF(LEN(TRIM(G109&amp;""))=0,FALSE,NOT(IF(ISNUMBER(G109),AND(G109&gt;=0,G109=ROUND(G109,6)),FALSE))),IF(LEN(TRIM(J109&amp;""))=0,FALSE,NOT(IF(ISNUMBER(J109),AND(J109&gt;=0,J109=ROUND(J109,6)),FALSE))),IF(LEN(TRIM(H109&amp;""))=0,FALSE,NOT(IF(ISNUMBER(H109),AND(H109=ROUND(H109,4)),FALSE))),IF(LEN(TRIM(K109&amp;""))=0,FALSE,NOT(IF(ISNUMBER(K109),AND(K109=ROUND(K109,4)),FALSE)))),OR(AND(L109="Comparable",LEN(TRIM(F109&amp;""))&gt;0,LEN(TRIM(I109&amp;""))&gt;0,UPPER(SUBSTITUTE(SUBSTITUTE(TRIM(F109&amp;""),"²","2"),"³","3"))&lt;&gt;UPPER(SUBSTITUTE(SUBSTITUTE(TRIM(I109&amp;""),"²","2"),"³","3"))),AND(L109="Alta",OR(LEN(TRIM(F109&amp;""))&gt;0,LEN(TRIM(H109&amp;""))&gt;0,IF(ISNUMBER(G109),G109&lt;&gt;0,FALSE))),AND(OR(L109="Baja",L109="A otra fase"),OR(LEN(TRIM(I109&amp;""))&gt;0,LEN(TRIM(K109&amp;""))&gt;0,IF(ISNUMBER(J109),J109&lt;&gt;0,FALSE)))),AND(LEN(TRIM(L109&amp;""))&gt;0,NOT(OR(L109="Comparable",L109="Alta",OR(L109="Baja",L109="A otra fase")))),AB109&gt;1))),1,0),0)</f>
        <v>0</v>
      </c>
      <c r="X109" s="41">
        <f>IF(OR(ISERROR(C109),ISERROR(D109),ISERROR(E109),ISERROR(F109),ISERROR(G109),ISERROR(H109),ISERROR(I109),ISERROR(J109),ISERROR(K109),ISERROR(L109),ISERROR(M109),ISERROR(N109)),2,IFERROR(IF(NOT(COUNTA(C109:N109)&gt;0),"",IF(OR(OR(IF(LEN(TRIM(G109&amp;""))=0,FALSE,NOT(IF(ISNUMBER(G109),AND(G109&gt;=0,G109=ROUND(G109,6)),FALSE))),IF(LEN(TRIM(J109&amp;""))=0,FALSE,NOT(IF(ISNUMBER(J109),AND(J109&gt;=0,J109=ROUND(J109,6)),FALSE))),IF(LEN(TRIM(H109&amp;""))=0,FALSE,NOT(IF(ISNUMBER(H109),AND(H109=ROUND(H109,4)),FALSE))),IF(LEN(TRIM(K109&amp;""))=0,FALSE,NOT(IF(ISNUMBER(K109),AND(K109=ROUND(K109,4)),FALSE)))),OR(AND(L109="Comparable",LEN(TRIM(F109&amp;""))&gt;0,LEN(TRIM(I109&amp;""))&gt;0,UPPER(SUBSTITUTE(SUBSTITUTE(TRIM(F109&amp;""),"²","2"),"³","3"))&lt;&gt;UPPER(SUBSTITUTE(SUBSTITUTE(TRIM(I109&amp;""),"²","2"),"³","3"))),AND(L109="Alta",OR(LEN(TRIM(F109&amp;""))&gt;0,LEN(TRIM(H109&amp;""))&gt;0,IF(ISNUMBER(G109),G109&lt;&gt;0,FALSE))),AND(OR(L109="Baja",L109="A otra fase"),OR(LEN(TRIM(I109&amp;""))&gt;0,LEN(TRIM(K109&amp;""))&gt;0,IF(ISNUMBER(J109),J109&lt;&gt;0,FALSE)))),AND(LEN(TRIM(L109&amp;""))&gt;0,NOT(OR(L109="Comparable",L109="Alta",OR(L109="Baja",L109="A otra fase")))),AB109&gt;1),2,IF(AND(W109=1,LEN(TRIM(M109&amp;""))&gt;0,TRIM(M109)&lt;&gt;"Por confirmar",TRIM(M109)&lt;&gt;"Pendiente",IF(L109="A otra fase",AND(COUNTIF('FASES'!$C$10:$C$39,B109)=1,SUMIF('FASES'!$C$10:$C$39,B109,'FASES'!$N$10:$N$39)=0),COUNTIF('FASES'!$C$10:$C$39,B109)=0)),0,1))),2))</f>
      </c>
      <c r="Y109" s="41">
        <f>IF(L109="Alta",IF(ISNUMBER(K109),K109,""),IF(ISNUMBER(H109),H109,""))</f>
      </c>
      <c r="Z109" s="41">
        <f>IF(OR(L109="Baja",L109="A otra fase"),IF(ISNUMBER(H109),H109,""),IF(ISNUMBER(K109),K109,""))</f>
      </c>
      <c r="AA109" s="41">
        <f>IFERROR(IF(AND(LEN(TRIM(C109&amp;""))&gt;0,LEN(TRIM(D109&amp;""))&gt;0),"ID:"&amp;SUBSTITUTE(SUBSTITUTE(SUBSTITUTE(SUBSTITUTE(UPPER(LEN(TRIM("C: "&amp;C109))&amp;":"&amp;TRIM("C: "&amp;C109)&amp;"|"&amp;LEN(TRIM("K: "&amp;D109))&amp;":"&amp;TRIM("K: "&amp;D109)),"!","!E"),"*","!A"),"?","!B"),"~","!C"),""),"")</f>
      </c>
      <c r="AB109" s="41" t="n">
        <f>IF(LEN(TRIM(AA109&amp;""))=0,0,COUNTIF($AA$10:$AA$109,AA109))</f>
        <v>0</v>
      </c>
    </row>
    <row r="110" ht="24" customHeight="1"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</row>
    <row r="111" ht="25" customHeight="1">
      <c r="B111" s="33" t="str">
        <v>Altas y bajas: no inventamos un precio histórico. En alta dejamos Ud1/P1 vacíos y escribimos Q1=0; en baja o fase dejamos Ud2/P2 vacíos y escribimos Q2=0. Usamos el precio existente como referencia matemática para atribuir esa variación al efecto cantidad.</v>
      </c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</row>
    <row r="112" ht="25" customHeight="1"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</row>
    <row r="113" ht="24" customHeight="1"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</row>
    <row r="114" ht="24" customHeight="1">
      <c r="B114" s="33" t="str">
        <v>Si cambia el producto, la unidad o los incluidos, registramos baja y alta con claves distintas. Para trasladar solo una parte, dividimos previamente el trabajo en filas y cantidades sin solaparse. Cuitó Digital · cuitodigital.com</v>
      </c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</row>
    <row r="115" ht="24" customHeight="1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O3"/>
    <mergeCell ref="B5:P5"/>
    <mergeCell ref="B6:D6"/>
    <mergeCell ref="F6:H6"/>
    <mergeCell ref="J6:K6"/>
    <mergeCell ref="M6:N6"/>
    <mergeCell ref="B7:D7"/>
    <mergeCell ref="E7:H7"/>
    <mergeCell ref="I7:P7"/>
    <mergeCell ref="B111:P112"/>
    <mergeCell ref="B114:P115"/>
  </mergeCells>
  <conditionalFormatting sqref="O10:O109">
    <cfRule type="expression" dxfId="0" priority="1">
      <formula>AND(ISNUMBER($X10),$X10=0)</formula>
    </cfRule>
    <cfRule type="expression" dxfId="1" priority="2">
      <formula>AND(ISNUMBER($X10),$X10=1)</formula>
    </cfRule>
    <cfRule type="expression" dxfId="2" priority="3">
      <formula>AND(ISNUMBER($X10),$X10=2)</formula>
    </cfRule>
  </conditionalFormatting>
  <dataValidations count="1">
    <dataValidation type="list" sqref="L10:L109" showErrorMessage="1" errorStyle="stop" allowBlank="1" errorTitle="Revisamos el dato" error="Elegimos una opción válida. Un dato pendiente no es cero.">
      <formula1>"Comparable,Alta,Baja,A otra fase"</formula1>
    </dataValidation>
  </dataValidation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f83369b8be0b4c74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>
      <pane ySplit="9" topLeftCell="A10" activePane="bottomLeft" state="frozen"/>
    </sheetView>
  </sheetViews>
  <sheetFormatPr defaultRowHeight="15"/>
  <cols>
    <col min="1" max="1" width="3" hidden="0" customWidth="1"/>
    <col min="2" max="2" width="6" hidden="0" customWidth="1"/>
    <col min="3" max="3" width="12" hidden="0" customWidth="1"/>
    <col min="4" max="4" width="27" hidden="0" customWidth="1"/>
    <col min="5" max="5" width="12" hidden="0" customWidth="1"/>
    <col min="6" max="6" width="18" hidden="0" customWidth="1"/>
    <col min="7" max="7" width="20" hidden="0" customWidth="1"/>
    <col min="8" max="8" width="43" hidden="0" customWidth="1"/>
    <col min="9" max="9" width="23" hidden="0" customWidth="1"/>
    <col min="10" max="10" width="23" hidden="0" customWidth="1"/>
    <col min="11" max="11" width="15" hidden="0" customWidth="1"/>
    <col min="12" max="12" width="63" hidden="0" customWidth="1"/>
    <col min="13" max="13" hidden="1"/>
    <col min="14" max="14" hidden="1"/>
  </cols>
  <sheetData>
    <row r="1" ht="24" customHeight="1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ht="25" customHeight="1">
      <c r="B2" s="31" t="str">
        <v>Lo que pasa a otra fase sigue siendo trabajo pendiente</v>
      </c>
      <c r="C2" s="31"/>
      <c r="D2" s="31"/>
      <c r="E2" s="31"/>
      <c r="F2" s="31"/>
      <c r="G2" s="31"/>
      <c r="H2" s="31"/>
      <c r="I2" s="31"/>
      <c r="J2" s="31"/>
      <c r="K2" s="31"/>
      <c r="L2" s="30"/>
    </row>
    <row r="3" ht="25" customHeight="1">
      <c r="B3" s="31"/>
      <c r="C3" s="31"/>
      <c r="D3" s="31"/>
      <c r="E3" s="31"/>
      <c r="F3" s="31"/>
      <c r="G3" s="31"/>
      <c r="H3" s="31"/>
      <c r="I3" s="31"/>
      <c r="J3" s="31"/>
      <c r="K3" s="31"/>
      <c r="L3" s="30"/>
    </row>
    <row r="4" ht="24" customHeight="1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ht="29" customHeight="1">
      <c r="B5" s="33" t="str">
        <v>Vinculamos una fila A otra fase por su ID. El importe futuro es una previsión separada: no se suma al V2 actual ni representa un ahorro.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ht="26" customHeight="1">
      <c r="B6" s="34" t="str">
        <v>Retirado calculable del actual</v>
      </c>
      <c r="C6" s="34"/>
      <c r="D6" s="34"/>
      <c r="E6" s="48">
        <f>IF(COUNT(I10:I39)=0,"",SUM(I10:I39))</f>
      </c>
      <c r="F6" s="34" t="str">
        <v>Previsión futura calculable</v>
      </c>
      <c r="G6" s="34"/>
      <c r="H6" s="34"/>
      <c r="I6" s="48">
        <f>IF(COUNT(J10:J39)=0,"",SUM(J10:J39))</f>
      </c>
      <c r="J6" s="38" t="str">
        <v>Filas pendientes</v>
      </c>
      <c r="K6" s="38"/>
      <c r="L6" s="42" t="n">
        <f>COUNTIFS(N10:N39,"&gt;0")</f>
        <v>0</v>
      </c>
    </row>
    <row r="7" ht="24" customHeight="1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ht="24" customHeight="1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ht="43" customHeight="1">
      <c r="B9" s="37" t="str">
        <v>Fila</v>
      </c>
      <c r="C9" s="37" t="str">
        <v>ID de VERSIONES</v>
      </c>
      <c r="D9" s="37" t="str">
        <v>Fase posterior</v>
      </c>
      <c r="E9" s="37" t="str">
        <v>Ud</v>
      </c>
      <c r="F9" s="37" t="str">
        <v>Cantidad posterior</v>
      </c>
      <c r="G9" s="37" t="str">
        <v>P. unitario previsto sin IVA</v>
      </c>
      <c r="H9" s="37" t="str">
        <v>Documento y localizador</v>
      </c>
      <c r="I9" s="37" t="str">
        <v>Importe retirado actual</v>
      </c>
      <c r="J9" s="37" t="str">
        <v>Importe previsto posterior</v>
      </c>
      <c r="K9" s="37" t="str">
        <v>Estado</v>
      </c>
      <c r="L9" s="37" t="str">
        <v>Qué falta</v>
      </c>
    </row>
    <row r="10" ht="82" customHeight="1">
      <c r="B10" s="39" t="n">
        <v>1</v>
      </c>
      <c r="C10" s="44"/>
      <c r="D10" s="44"/>
      <c r="E10" s="44"/>
      <c r="F10" s="46"/>
      <c r="G10" s="47"/>
      <c r="H10" s="44"/>
      <c r="I10" s="40">
        <f>IFERROR(IF(AND(IF(ISNUMBER(C10),AND(C10&gt;=1,C10&lt;=100,C10=INT(C10)),FALSE),IFERROR(IF(COUNTBLANK(INDEX('VERSIONES'!$L$10:$L$109,MATCH(C10,'VERSIONES'!$B$10:$B$109,0)))=1,"",INDEX('VERSIONES'!$L$10:$L$109,MATCH(C10,'VERSIONES'!$B$10:$B$109,0))),"")="A otra fase",IFERROR(IF(COUNTBLANK(INDEX('VERSIONES'!$W$10:$W$109,MATCH(C10,'VERSIONES'!$B$10:$B$109,0)))=1,"",INDEX('VERSIONES'!$W$10:$W$109,MATCH(C10,'VERSIONES'!$B$10:$B$109,0))),"")=1,NOT(OR(IF(LEN(TRIM(C10&amp;""))=0,FALSE,NOT(IF(ISNUMBER(C10),AND(C10&gt;=1,C10&lt;=100,C10=INT(C10)),FALSE))),AND(IF(ISNUMBER(C10),AND(C10&gt;=1,C10&lt;=100,C10=INT(C10)),FALSE),LEN(TRIM(IFERROR(IF(COUNTBLANK(INDEX('VERSIONES'!$L$10:$L$109,MATCH(C10,'VERSIONES'!$B$10:$B$109,0)))=1,"",INDEX('VERSIONES'!$L$10:$L$109,MATCH(C10,'VERSIONES'!$B$10:$B$109,0))),"")&amp;""))&gt;0,IFERROR(IF(COUNTBLANK(INDEX('VERSIONES'!$L$10:$L$109,MATCH(C10,'VERSIONES'!$B$10:$B$109,0)))=1,"",INDEX('VERSIONES'!$L$10:$L$109,MATCH(C10,'VERSIONES'!$B$10:$B$109,0))),"")&lt;&gt;"A otra fase"),AND(IF(ISNUMBER(C10),AND(C10&gt;=1,C10&lt;=100,C10=INT(C10)),FALSE),COUNTIF($C$10:$C$39,C10)&gt;1),IF(LEN(TRIM(F10&amp;""))=0,FALSE,NOT(IF(ISNUMBER(F10),AND(F10&gt;=0,F10=ROUND(F10,6)),FALSE))),IF(LEN(TRIM(G10&amp;""))=0,FALSE,NOT(IF(ISNUMBER(G10),AND(G10=ROUND(G10,4)),FALSE))),AND(LEN(TRIM(E10&amp;""))&gt;0,LEN(TRIM(IFERROR(IF(COUNTBLANK(INDEX('VERSIONES'!$F$10:$F$109,MATCH(C10,'VERSIONES'!$B$10:$B$109,0)))=1,"",INDEX('VERSIONES'!$F$10:$F$109,MATCH(C10,'VERSIONES'!$B$10:$B$109,0))),"")&amp;""))&gt;0,UPPER(SUBSTITUTE(SUBSTITUTE(TRIM(E10&amp;""),"²","2"),"³","3"))&lt;&gt;UPPER(SUBSTITUTE(SUBSTITUTE(TRIM(IFERROR(IF(COUNTBLANK(INDEX('VERSIONES'!$F$10:$F$109,MATCH(C10,'VERSIONES'!$B$10:$B$109,0)))=1,"",INDEX('VERSIONES'!$F$10:$F$109,MATCH(C10,'VERSIONES'!$B$10:$B$109,0))),"")&amp;""),"²","2"),"³","3"))),IF(AND(ISNUMBER(IFERROR(IF(COUNTBLANK(INDEX('VERSIONES'!$G$10:$G$109,MATCH(C10,'VERSIONES'!$B$10:$B$109,0)))=1,"",INDEX('VERSIONES'!$G$10:$G$109,MATCH(C10,'VERSIONES'!$B$10:$B$109,0))),"")),ISNUMBER(F10)),ABS(IFERROR(IF(COUNTBLANK(INDEX('VERSIONES'!$G$10:$G$109,MATCH(C10,'VERSIONES'!$B$10:$B$109,0)))=1,"",INDEX('VERSIONES'!$G$10:$G$109,MATCH(C10,'VERSIONES'!$B$10:$B$109,0))),"")-F10)&gt;0.00000001,FALSE)))),IFERROR(IF(COUNTBLANK(INDEX('VERSIONES'!$Q$10:$Q$109,MATCH(C10,'VERSIONES'!$B$10:$B$109,0)))=1,"",INDEX('VERSIONES'!$Q$10:$Q$109,MATCH(C10,'VERSIONES'!$B$10:$B$109,0))),""),""),"")</f>
      </c>
      <c r="J10" s="40">
        <f>IFERROR(IF(AND(IF(ISNUMBER(C10),AND(C10&gt;=1,C10&lt;=100,C10=INT(C10)),FALSE),IFERROR(IF(COUNTBLANK(INDEX('VERSIONES'!$L$10:$L$109,MATCH(C10,'VERSIONES'!$B$10:$B$109,0)))=1,"",INDEX('VERSIONES'!$L$10:$L$109,MATCH(C10,'VERSIONES'!$B$10:$B$109,0))),"")="A otra fase",AND(LEN(TRIM(D10&amp;""))&gt;0,TRIM(D10)&lt;&gt;"Pendiente",TRIM(D10)&lt;&gt;"Por confirmar"),LEN(TRIM(E10&amp;""))&gt;0,UPPER(SUBSTITUTE(SUBSTITUTE(TRIM(E10&amp;""),"²","2"),"³","3"))=UPPER(SUBSTITUTE(SUBSTITUTE(TRIM(IFERROR(IF(COUNTBLANK(INDEX('VERSIONES'!$F$10:$F$109,MATCH(C10,'VERSIONES'!$B$10:$B$109,0)))=1,"",INDEX('VERSIONES'!$F$10:$F$109,MATCH(C10,'VERSIONES'!$B$10:$B$109,0))),"")&amp;""),"²","2"),"³","3")),IF(ISNUMBER(F10),AND(F10&gt;=0,F10=ROUND(F10,6)),FALSE),IF(ISNUMBER(G10),AND(G10=ROUND(G10,4)),FALSE),AND(LEN(TRIM(H10&amp;""))&gt;0,TRIM(H10)&lt;&gt;"Pendiente",TRIM(H10)&lt;&gt;"Por confirmar"),NOT(OR(IF(LEN(TRIM(C10&amp;""))=0,FALSE,NOT(IF(ISNUMBER(C10),AND(C10&gt;=1,C10&lt;=100,C10=INT(C10)),FALSE))),AND(IF(ISNUMBER(C10),AND(C10&gt;=1,C10&lt;=100,C10=INT(C10)),FALSE),LEN(TRIM(IFERROR(IF(COUNTBLANK(INDEX('VERSIONES'!$L$10:$L$109,MATCH(C10,'VERSIONES'!$B$10:$B$109,0)))=1,"",INDEX('VERSIONES'!$L$10:$L$109,MATCH(C10,'VERSIONES'!$B$10:$B$109,0))),"")&amp;""))&gt;0,IFERROR(IF(COUNTBLANK(INDEX('VERSIONES'!$L$10:$L$109,MATCH(C10,'VERSIONES'!$B$10:$B$109,0)))=1,"",INDEX('VERSIONES'!$L$10:$L$109,MATCH(C10,'VERSIONES'!$B$10:$B$109,0))),"")&lt;&gt;"A otra fase"),AND(IF(ISNUMBER(C10),AND(C10&gt;=1,C10&lt;=100,C10=INT(C10)),FALSE),COUNTIF($C$10:$C$39,C10)&gt;1),IF(LEN(TRIM(F10&amp;""))=0,FALSE,NOT(IF(ISNUMBER(F10),AND(F10&gt;=0,F10=ROUND(F10,6)),FALSE))),IF(LEN(TRIM(G10&amp;""))=0,FALSE,NOT(IF(ISNUMBER(G10),AND(G10=ROUND(G10,4)),FALSE))),AND(LEN(TRIM(E10&amp;""))&gt;0,LEN(TRIM(IFERROR(IF(COUNTBLANK(INDEX('VERSIONES'!$F$10:$F$109,MATCH(C10,'VERSIONES'!$B$10:$B$109,0)))=1,"",INDEX('VERSIONES'!$F$10:$F$109,MATCH(C10,'VERSIONES'!$B$10:$B$109,0))),"")&amp;""))&gt;0,UPPER(SUBSTITUTE(SUBSTITUTE(TRIM(E10&amp;""),"²","2"),"³","3"))&lt;&gt;UPPER(SUBSTITUTE(SUBSTITUTE(TRIM(IFERROR(IF(COUNTBLANK(INDEX('VERSIONES'!$F$10:$F$109,MATCH(C10,'VERSIONES'!$B$10:$B$109,0)))=1,"",INDEX('VERSIONES'!$F$10:$F$109,MATCH(C10,'VERSIONES'!$B$10:$B$109,0))),"")&amp;""),"²","2"),"³","3"))),IF(AND(ISNUMBER(IFERROR(IF(COUNTBLANK(INDEX('VERSIONES'!$G$10:$G$109,MATCH(C10,'VERSIONES'!$B$10:$B$109,0)))=1,"",INDEX('VERSIONES'!$G$10:$G$109,MATCH(C10,'VERSIONES'!$B$10:$B$109,0))),"")),ISNUMBER(F10)),ABS(IFERROR(IF(COUNTBLANK(INDEX('VERSIONES'!$G$10:$G$109,MATCH(C10,'VERSIONES'!$B$10:$B$109,0)))=1,"",INDEX('VERSIONES'!$G$10:$G$109,MATCH(C10,'VERSIONES'!$B$10:$B$109,0))),"")-F10)&gt;0.00000001,FALSE)))),ROUND(F10*G10,2),""),"")</f>
      </c>
      <c r="K10" s="39">
        <f>IF(NOT(ISNUMBER(N10)),"",IF(N10=2,"ROJO",IF(N10=1,"ÁMBAR","VERDE")))</f>
      </c>
      <c r="L10" s="39">
        <f>IFERROR(IF(NOT(COUNTA(C10:H10)&gt;0),"",IF(N10=2,"Revisamos ID único, tipo A otra fase, unidad y cantidad íntegra. No duplicamos ni inventamos un traslado.",IF(N10=1,IF(ISNUMBER(J10),"La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10" s="41" t="n">
        <f>IFERROR(IF(AND(IF(ISNUMBER(C10),AND(C10&gt;=1,C10&lt;=100,C10=INT(C10)),FALSE),IFERROR(IF(COUNTBLANK(INDEX('VERSIONES'!$L$10:$L$109,MATCH(C10,'VERSIONES'!$B$10:$B$109,0)))=1,"",INDEX('VERSIONES'!$L$10:$L$109,MATCH(C10,'VERSIONES'!$B$10:$B$109,0))),"")="A otra fase",AND(LEN(TRIM(D10&amp;""))&gt;0,TRIM(D10)&lt;&gt;"Pendiente",TRIM(D10)&lt;&gt;"Por confirmar"),LEN(TRIM(E10&amp;""))&gt;0,UPPER(SUBSTITUTE(SUBSTITUTE(TRIM(E10&amp;""),"²","2"),"³","3"))=UPPER(SUBSTITUTE(SUBSTITUTE(TRIM(IFERROR(IF(COUNTBLANK(INDEX('VERSIONES'!$F$10:$F$109,MATCH(C10,'VERSIONES'!$B$10:$B$109,0)))=1,"",INDEX('VERSIONES'!$F$10:$F$109,MATCH(C10,'VERSIONES'!$B$10:$B$109,0))),"")&amp;""),"²","2"),"³","3")),IF(ISNUMBER(F10),AND(F10&gt;=0,F10=ROUND(F10,6)),FALSE),IF(ISNUMBER(G10),AND(G10=ROUND(G10,4)),FALSE),AND(LEN(TRIM(H10&amp;""))&gt;0,TRIM(H10)&lt;&gt;"Pendiente",TRIM(H10)&lt;&gt;"Por confirmar"),NOT(OR(IF(LEN(TRIM(C10&amp;""))=0,FALSE,NOT(IF(ISNUMBER(C10),AND(C10&gt;=1,C10&lt;=100,C10=INT(C10)),FALSE))),AND(IF(ISNUMBER(C10),AND(C10&gt;=1,C10&lt;=100,C10=INT(C10)),FALSE),LEN(TRIM(IFERROR(IF(COUNTBLANK(INDEX('VERSIONES'!$L$10:$L$109,MATCH(C10,'VERSIONES'!$B$10:$B$109,0)))=1,"",INDEX('VERSIONES'!$L$10:$L$109,MATCH(C10,'VERSIONES'!$B$10:$B$109,0))),"")&amp;""))&gt;0,IFERROR(IF(COUNTBLANK(INDEX('VERSIONES'!$L$10:$L$109,MATCH(C10,'VERSIONES'!$B$10:$B$109,0)))=1,"",INDEX('VERSIONES'!$L$10:$L$109,MATCH(C10,'VERSIONES'!$B$10:$B$109,0))),"")&lt;&gt;"A otra fase"),AND(IF(ISNUMBER(C10),AND(C10&gt;=1,C10&lt;=100,C10=INT(C10)),FALSE),COUNTIF($C$10:$C$39,C10)&gt;1),IF(LEN(TRIM(F10&amp;""))=0,FALSE,NOT(IF(ISNUMBER(F10),AND(F10&gt;=0,F10=ROUND(F10,6)),FALSE))),IF(LEN(TRIM(G10&amp;""))=0,FALSE,NOT(IF(ISNUMBER(G10),AND(G10=ROUND(G10,4)),FALSE))),AND(LEN(TRIM(E10&amp;""))&gt;0,LEN(TRIM(IFERROR(IF(COUNTBLANK(INDEX('VERSIONES'!$F$10:$F$109,MATCH(C10,'VERSIONES'!$B$10:$B$109,0)))=1,"",INDEX('VERSIONES'!$F$10:$F$109,MATCH(C10,'VERSIONES'!$B$10:$B$109,0))),"")&amp;""))&gt;0,UPPER(SUBSTITUTE(SUBSTITUTE(TRIM(E10&amp;""),"²","2"),"³","3"))&lt;&gt;UPPER(SUBSTITUTE(SUBSTITUTE(TRIM(IFERROR(IF(COUNTBLANK(INDEX('VERSIONES'!$F$10:$F$109,MATCH(C10,'VERSIONES'!$B$10:$B$109,0)))=1,"",INDEX('VERSIONES'!$F$10:$F$109,MATCH(C10,'VERSIONES'!$B$10:$B$109,0))),"")&amp;""),"²","2"),"³","3"))),IF(AND(ISNUMBER(IFERROR(IF(COUNTBLANK(INDEX('VERSIONES'!$G$10:$G$109,MATCH(C10,'VERSIONES'!$B$10:$B$109,0)))=1,"",INDEX('VERSIONES'!$G$10:$G$109,MATCH(C10,'VERSIONES'!$B$10:$B$109,0))),"")),ISNUMBER(F10)),ABS(IFERROR(IF(COUNTBLANK(INDEX('VERSIONES'!$G$10:$G$109,MATCH(C10,'VERSIONES'!$B$10:$B$109,0)))=1,"",INDEX('VERSIONES'!$G$10:$G$109,MATCH(C10,'VERSIONES'!$B$10:$B$109,0))),"")-F10)&gt;0.00000001,FALSE)))),1,0),0)</f>
        <v>0</v>
      </c>
      <c r="N10" s="41">
        <f>IF(OR(ISERROR(C10),ISERROR(D10),ISERROR(E10),ISERROR(F10),ISERROR(G10),ISERROR(H10)),2,IFERROR(IF(NOT(COUNTA(C10:H10)&gt;0),"",IF(OR(IF(LEN(TRIM(C10&amp;""))=0,FALSE,NOT(IF(ISNUMBER(C10),AND(C10&gt;=1,C10&lt;=100,C10=INT(C10)),FALSE))),AND(IF(ISNUMBER(C10),AND(C10&gt;=1,C10&lt;=100,C10=INT(C10)),FALSE),LEN(TRIM(IFERROR(IF(COUNTBLANK(INDEX('VERSIONES'!$L$10:$L$109,MATCH(C10,'VERSIONES'!$B$10:$B$109,0)))=1,"",INDEX('VERSIONES'!$L$10:$L$109,MATCH(C10,'VERSIONES'!$B$10:$B$109,0))),"")&amp;""))&gt;0,IFERROR(IF(COUNTBLANK(INDEX('VERSIONES'!$L$10:$L$109,MATCH(C10,'VERSIONES'!$B$10:$B$109,0)))=1,"",INDEX('VERSIONES'!$L$10:$L$109,MATCH(C10,'VERSIONES'!$B$10:$B$109,0))),"")&lt;&gt;"A otra fase"),AND(IF(ISNUMBER(C10),AND(C10&gt;=1,C10&lt;=100,C10=INT(C10)),FALSE),COUNTIF($C$10:$C$39,C10)&gt;1),IF(LEN(TRIM(F10&amp;""))=0,FALSE,NOT(IF(ISNUMBER(F10),AND(F10&gt;=0,F10=ROUND(F10,6)),FALSE))),IF(LEN(TRIM(G10&amp;""))=0,FALSE,NOT(IF(ISNUMBER(G10),AND(G10=ROUND(G10,4)),FALSE))),AND(LEN(TRIM(E10&amp;""))&gt;0,LEN(TRIM(IFERROR(IF(COUNTBLANK(INDEX('VERSIONES'!$F$10:$F$109,MATCH(C10,'VERSIONES'!$B$10:$B$109,0)))=1,"",INDEX('VERSIONES'!$F$10:$F$109,MATCH(C10,'VERSIONES'!$B$10:$B$109,0))),"")&amp;""))&gt;0,UPPER(SUBSTITUTE(SUBSTITUTE(TRIM(E10&amp;""),"²","2"),"³","3"))&lt;&gt;UPPER(SUBSTITUTE(SUBSTITUTE(TRIM(IFERROR(IF(COUNTBLANK(INDEX('VERSIONES'!$F$10:$F$109,MATCH(C10,'VERSIONES'!$B$10:$B$109,0)))=1,"",INDEX('VERSIONES'!$F$10:$F$109,MATCH(C10,'VERSIONES'!$B$10:$B$109,0))),"")&amp;""),"²","2"),"³","3"))),IF(AND(ISNUMBER(IFERROR(IF(COUNTBLANK(INDEX('VERSIONES'!$G$10:$G$109,MATCH(C10,'VERSIONES'!$B$10:$B$109,0)))=1,"",INDEX('VERSIONES'!$G$10:$G$109,MATCH(C10,'VERSIONES'!$B$10:$B$109,0))),"")),ISNUMBER(F10)),ABS(IFERROR(IF(COUNTBLANK(INDEX('VERSIONES'!$G$10:$G$109,MATCH(C10,'VERSIONES'!$B$10:$B$109,0)))=1,"",INDEX('VERSIONES'!$G$10:$G$109,MATCH(C10,'VERSIONES'!$B$10:$B$109,0))),"")-F10)&gt;0.00000001,FALSE)),2,IF(AND(M10=1,IFERROR(IF(COUNTBLANK(INDEX('VERSIONES'!$W$10:$W$109,MATCH(C10,'VERSIONES'!$B$10:$B$109,0)))=1,"",INDEX('VERSIONES'!$W$10:$W$109,MATCH(C10,'VERSIONES'!$B$10:$B$109,0))),"")=1),0,1))),2))</f>
      </c>
    </row>
    <row r="11" ht="82" customHeight="1">
      <c r="B11" s="39" t="n">
        <v>2</v>
      </c>
      <c r="C11" s="44"/>
      <c r="D11" s="44"/>
      <c r="E11" s="44"/>
      <c r="F11" s="46"/>
      <c r="G11" s="47"/>
      <c r="H11" s="44"/>
      <c r="I11" s="40">
        <f>IFERROR(IF(AND(IF(ISNUMBER(C11),AND(C11&gt;=1,C11&lt;=100,C11=INT(C11)),FALSE),IFERROR(IF(COUNTBLANK(INDEX('VERSIONES'!$L$10:$L$109,MATCH(C11,'VERSIONES'!$B$10:$B$109,0)))=1,"",INDEX('VERSIONES'!$L$10:$L$109,MATCH(C11,'VERSIONES'!$B$10:$B$109,0))),"")="A otra fase",IFERROR(IF(COUNTBLANK(INDEX('VERSIONES'!$W$10:$W$109,MATCH(C11,'VERSIONES'!$B$10:$B$109,0)))=1,"",INDEX('VERSIONES'!$W$10:$W$109,MATCH(C11,'VERSIONES'!$B$10:$B$109,0))),"")=1,NOT(OR(IF(LEN(TRIM(C11&amp;""))=0,FALSE,NOT(IF(ISNUMBER(C11),AND(C11&gt;=1,C11&lt;=100,C11=INT(C11)),FALSE))),AND(IF(ISNUMBER(C11),AND(C11&gt;=1,C11&lt;=100,C11=INT(C11)),FALSE),LEN(TRIM(IFERROR(IF(COUNTBLANK(INDEX('VERSIONES'!$L$10:$L$109,MATCH(C11,'VERSIONES'!$B$10:$B$109,0)))=1,"",INDEX('VERSIONES'!$L$10:$L$109,MATCH(C11,'VERSIONES'!$B$10:$B$109,0))),"")&amp;""))&gt;0,IFERROR(IF(COUNTBLANK(INDEX('VERSIONES'!$L$10:$L$109,MATCH(C11,'VERSIONES'!$B$10:$B$109,0)))=1,"",INDEX('VERSIONES'!$L$10:$L$109,MATCH(C11,'VERSIONES'!$B$10:$B$109,0))),"")&lt;&gt;"A otra fase"),AND(IF(ISNUMBER(C11),AND(C11&gt;=1,C11&lt;=100,C11=INT(C11)),FALSE),COUNTIF($C$10:$C$39,C11)&gt;1),IF(LEN(TRIM(F11&amp;""))=0,FALSE,NOT(IF(ISNUMBER(F11),AND(F11&gt;=0,F11=ROUND(F11,6)),FALSE))),IF(LEN(TRIM(G11&amp;""))=0,FALSE,NOT(IF(ISNUMBER(G11),AND(G11=ROUND(G11,4)),FALSE))),AND(LEN(TRIM(E11&amp;""))&gt;0,LEN(TRIM(IFERROR(IF(COUNTBLANK(INDEX('VERSIONES'!$F$10:$F$109,MATCH(C11,'VERSIONES'!$B$10:$B$109,0)))=1,"",INDEX('VERSIONES'!$F$10:$F$109,MATCH(C11,'VERSIONES'!$B$10:$B$109,0))),"")&amp;""))&gt;0,UPPER(SUBSTITUTE(SUBSTITUTE(TRIM(E11&amp;""),"²","2"),"³","3"))&lt;&gt;UPPER(SUBSTITUTE(SUBSTITUTE(TRIM(IFERROR(IF(COUNTBLANK(INDEX('VERSIONES'!$F$10:$F$109,MATCH(C11,'VERSIONES'!$B$10:$B$109,0)))=1,"",INDEX('VERSIONES'!$F$10:$F$109,MATCH(C11,'VERSIONES'!$B$10:$B$109,0))),"")&amp;""),"²","2"),"³","3"))),IF(AND(ISNUMBER(IFERROR(IF(COUNTBLANK(INDEX('VERSIONES'!$G$10:$G$109,MATCH(C11,'VERSIONES'!$B$10:$B$109,0)))=1,"",INDEX('VERSIONES'!$G$10:$G$109,MATCH(C11,'VERSIONES'!$B$10:$B$109,0))),"")),ISNUMBER(F11)),ABS(IFERROR(IF(COUNTBLANK(INDEX('VERSIONES'!$G$10:$G$109,MATCH(C11,'VERSIONES'!$B$10:$B$109,0)))=1,"",INDEX('VERSIONES'!$G$10:$G$109,MATCH(C11,'VERSIONES'!$B$10:$B$109,0))),"")-F11)&gt;0.00000001,FALSE)))),IFERROR(IF(COUNTBLANK(INDEX('VERSIONES'!$Q$10:$Q$109,MATCH(C11,'VERSIONES'!$B$10:$B$109,0)))=1,"",INDEX('VERSIONES'!$Q$10:$Q$109,MATCH(C11,'VERSIONES'!$B$10:$B$109,0))),""),""),"")</f>
      </c>
      <c r="J11" s="40">
        <f>IFERROR(IF(AND(IF(ISNUMBER(C11),AND(C11&gt;=1,C11&lt;=100,C11=INT(C11)),FALSE),IFERROR(IF(COUNTBLANK(INDEX('VERSIONES'!$L$10:$L$109,MATCH(C11,'VERSIONES'!$B$10:$B$109,0)))=1,"",INDEX('VERSIONES'!$L$10:$L$109,MATCH(C11,'VERSIONES'!$B$10:$B$109,0))),"")="A otra fase",AND(LEN(TRIM(D11&amp;""))&gt;0,TRIM(D11)&lt;&gt;"Pendiente",TRIM(D11)&lt;&gt;"Por confirmar"),LEN(TRIM(E11&amp;""))&gt;0,UPPER(SUBSTITUTE(SUBSTITUTE(TRIM(E11&amp;""),"²","2"),"³","3"))=UPPER(SUBSTITUTE(SUBSTITUTE(TRIM(IFERROR(IF(COUNTBLANK(INDEX('VERSIONES'!$F$10:$F$109,MATCH(C11,'VERSIONES'!$B$10:$B$109,0)))=1,"",INDEX('VERSIONES'!$F$10:$F$109,MATCH(C11,'VERSIONES'!$B$10:$B$109,0))),"")&amp;""),"²","2"),"³","3")),IF(ISNUMBER(F11),AND(F11&gt;=0,F11=ROUND(F11,6)),FALSE),IF(ISNUMBER(G11),AND(G11=ROUND(G11,4)),FALSE),AND(LEN(TRIM(H11&amp;""))&gt;0,TRIM(H11)&lt;&gt;"Pendiente",TRIM(H11)&lt;&gt;"Por confirmar"),NOT(OR(IF(LEN(TRIM(C11&amp;""))=0,FALSE,NOT(IF(ISNUMBER(C11),AND(C11&gt;=1,C11&lt;=100,C11=INT(C11)),FALSE))),AND(IF(ISNUMBER(C11),AND(C11&gt;=1,C11&lt;=100,C11=INT(C11)),FALSE),LEN(TRIM(IFERROR(IF(COUNTBLANK(INDEX('VERSIONES'!$L$10:$L$109,MATCH(C11,'VERSIONES'!$B$10:$B$109,0)))=1,"",INDEX('VERSIONES'!$L$10:$L$109,MATCH(C11,'VERSIONES'!$B$10:$B$109,0))),"")&amp;""))&gt;0,IFERROR(IF(COUNTBLANK(INDEX('VERSIONES'!$L$10:$L$109,MATCH(C11,'VERSIONES'!$B$10:$B$109,0)))=1,"",INDEX('VERSIONES'!$L$10:$L$109,MATCH(C11,'VERSIONES'!$B$10:$B$109,0))),"")&lt;&gt;"A otra fase"),AND(IF(ISNUMBER(C11),AND(C11&gt;=1,C11&lt;=100,C11=INT(C11)),FALSE),COUNTIF($C$10:$C$39,C11)&gt;1),IF(LEN(TRIM(F11&amp;""))=0,FALSE,NOT(IF(ISNUMBER(F11),AND(F11&gt;=0,F11=ROUND(F11,6)),FALSE))),IF(LEN(TRIM(G11&amp;""))=0,FALSE,NOT(IF(ISNUMBER(G11),AND(G11=ROUND(G11,4)),FALSE))),AND(LEN(TRIM(E11&amp;""))&gt;0,LEN(TRIM(IFERROR(IF(COUNTBLANK(INDEX('VERSIONES'!$F$10:$F$109,MATCH(C11,'VERSIONES'!$B$10:$B$109,0)))=1,"",INDEX('VERSIONES'!$F$10:$F$109,MATCH(C11,'VERSIONES'!$B$10:$B$109,0))),"")&amp;""))&gt;0,UPPER(SUBSTITUTE(SUBSTITUTE(TRIM(E11&amp;""),"²","2"),"³","3"))&lt;&gt;UPPER(SUBSTITUTE(SUBSTITUTE(TRIM(IFERROR(IF(COUNTBLANK(INDEX('VERSIONES'!$F$10:$F$109,MATCH(C11,'VERSIONES'!$B$10:$B$109,0)))=1,"",INDEX('VERSIONES'!$F$10:$F$109,MATCH(C11,'VERSIONES'!$B$10:$B$109,0))),"")&amp;""),"²","2"),"³","3"))),IF(AND(ISNUMBER(IFERROR(IF(COUNTBLANK(INDEX('VERSIONES'!$G$10:$G$109,MATCH(C11,'VERSIONES'!$B$10:$B$109,0)))=1,"",INDEX('VERSIONES'!$G$10:$G$109,MATCH(C11,'VERSIONES'!$B$10:$B$109,0))),"")),ISNUMBER(F11)),ABS(IFERROR(IF(COUNTBLANK(INDEX('VERSIONES'!$G$10:$G$109,MATCH(C11,'VERSIONES'!$B$10:$B$109,0)))=1,"",INDEX('VERSIONES'!$G$10:$G$109,MATCH(C11,'VERSIONES'!$B$10:$B$109,0))),"")-F11)&gt;0.00000001,FALSE)))),ROUND(F11*G11,2),""),"")</f>
      </c>
      <c r="K11" s="39">
        <f>IF(NOT(ISNUMBER(N11)),"",IF(N11=2,"ROJO",IF(N11=1,"ÁMBAR","VERDE")))</f>
      </c>
      <c r="L11" s="39">
        <f>IFERROR(IF(NOT(COUNTA(C11:H11)&gt;0),"",IF(N11=2,"Revisamos ID único, tipo A otra fase, unidad y cantidad íntegra. No duplicamos ni inventamos un traslado.",IF(N11=1,IF(ISNUMBER(J11),"La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11" s="41" t="n">
        <f>IFERROR(IF(AND(IF(ISNUMBER(C11),AND(C11&gt;=1,C11&lt;=100,C11=INT(C11)),FALSE),IFERROR(IF(COUNTBLANK(INDEX('VERSIONES'!$L$10:$L$109,MATCH(C11,'VERSIONES'!$B$10:$B$109,0)))=1,"",INDEX('VERSIONES'!$L$10:$L$109,MATCH(C11,'VERSIONES'!$B$10:$B$109,0))),"")="A otra fase",AND(LEN(TRIM(D11&amp;""))&gt;0,TRIM(D11)&lt;&gt;"Pendiente",TRIM(D11)&lt;&gt;"Por confirmar"),LEN(TRIM(E11&amp;""))&gt;0,UPPER(SUBSTITUTE(SUBSTITUTE(TRIM(E11&amp;""),"²","2"),"³","3"))=UPPER(SUBSTITUTE(SUBSTITUTE(TRIM(IFERROR(IF(COUNTBLANK(INDEX('VERSIONES'!$F$10:$F$109,MATCH(C11,'VERSIONES'!$B$10:$B$109,0)))=1,"",INDEX('VERSIONES'!$F$10:$F$109,MATCH(C11,'VERSIONES'!$B$10:$B$109,0))),"")&amp;""),"²","2"),"³","3")),IF(ISNUMBER(F11),AND(F11&gt;=0,F11=ROUND(F11,6)),FALSE),IF(ISNUMBER(G11),AND(G11=ROUND(G11,4)),FALSE),AND(LEN(TRIM(H11&amp;""))&gt;0,TRIM(H11)&lt;&gt;"Pendiente",TRIM(H11)&lt;&gt;"Por confirmar"),NOT(OR(IF(LEN(TRIM(C11&amp;""))=0,FALSE,NOT(IF(ISNUMBER(C11),AND(C11&gt;=1,C11&lt;=100,C11=INT(C11)),FALSE))),AND(IF(ISNUMBER(C11),AND(C11&gt;=1,C11&lt;=100,C11=INT(C11)),FALSE),LEN(TRIM(IFERROR(IF(COUNTBLANK(INDEX('VERSIONES'!$L$10:$L$109,MATCH(C11,'VERSIONES'!$B$10:$B$109,0)))=1,"",INDEX('VERSIONES'!$L$10:$L$109,MATCH(C11,'VERSIONES'!$B$10:$B$109,0))),"")&amp;""))&gt;0,IFERROR(IF(COUNTBLANK(INDEX('VERSIONES'!$L$10:$L$109,MATCH(C11,'VERSIONES'!$B$10:$B$109,0)))=1,"",INDEX('VERSIONES'!$L$10:$L$109,MATCH(C11,'VERSIONES'!$B$10:$B$109,0))),"")&lt;&gt;"A otra fase"),AND(IF(ISNUMBER(C11),AND(C11&gt;=1,C11&lt;=100,C11=INT(C11)),FALSE),COUNTIF($C$10:$C$39,C11)&gt;1),IF(LEN(TRIM(F11&amp;""))=0,FALSE,NOT(IF(ISNUMBER(F11),AND(F11&gt;=0,F11=ROUND(F11,6)),FALSE))),IF(LEN(TRIM(G11&amp;""))=0,FALSE,NOT(IF(ISNUMBER(G11),AND(G11=ROUND(G11,4)),FALSE))),AND(LEN(TRIM(E11&amp;""))&gt;0,LEN(TRIM(IFERROR(IF(COUNTBLANK(INDEX('VERSIONES'!$F$10:$F$109,MATCH(C11,'VERSIONES'!$B$10:$B$109,0)))=1,"",INDEX('VERSIONES'!$F$10:$F$109,MATCH(C11,'VERSIONES'!$B$10:$B$109,0))),"")&amp;""))&gt;0,UPPER(SUBSTITUTE(SUBSTITUTE(TRIM(E11&amp;""),"²","2"),"³","3"))&lt;&gt;UPPER(SUBSTITUTE(SUBSTITUTE(TRIM(IFERROR(IF(COUNTBLANK(INDEX('VERSIONES'!$F$10:$F$109,MATCH(C11,'VERSIONES'!$B$10:$B$109,0)))=1,"",INDEX('VERSIONES'!$F$10:$F$109,MATCH(C11,'VERSIONES'!$B$10:$B$109,0))),"")&amp;""),"²","2"),"³","3"))),IF(AND(ISNUMBER(IFERROR(IF(COUNTBLANK(INDEX('VERSIONES'!$G$10:$G$109,MATCH(C11,'VERSIONES'!$B$10:$B$109,0)))=1,"",INDEX('VERSIONES'!$G$10:$G$109,MATCH(C11,'VERSIONES'!$B$10:$B$109,0))),"")),ISNUMBER(F11)),ABS(IFERROR(IF(COUNTBLANK(INDEX('VERSIONES'!$G$10:$G$109,MATCH(C11,'VERSIONES'!$B$10:$B$109,0)))=1,"",INDEX('VERSIONES'!$G$10:$G$109,MATCH(C11,'VERSIONES'!$B$10:$B$109,0))),"")-F11)&gt;0.00000001,FALSE)))),1,0),0)</f>
        <v>0</v>
      </c>
      <c r="N11" s="41">
        <f>IF(OR(ISERROR(C11),ISERROR(D11),ISERROR(E11),ISERROR(F11),ISERROR(G11),ISERROR(H11)),2,IFERROR(IF(NOT(COUNTA(C11:H11)&gt;0),"",IF(OR(IF(LEN(TRIM(C11&amp;""))=0,FALSE,NOT(IF(ISNUMBER(C11),AND(C11&gt;=1,C11&lt;=100,C11=INT(C11)),FALSE))),AND(IF(ISNUMBER(C11),AND(C11&gt;=1,C11&lt;=100,C11=INT(C11)),FALSE),LEN(TRIM(IFERROR(IF(COUNTBLANK(INDEX('VERSIONES'!$L$10:$L$109,MATCH(C11,'VERSIONES'!$B$10:$B$109,0)))=1,"",INDEX('VERSIONES'!$L$10:$L$109,MATCH(C11,'VERSIONES'!$B$10:$B$109,0))),"")&amp;""))&gt;0,IFERROR(IF(COUNTBLANK(INDEX('VERSIONES'!$L$10:$L$109,MATCH(C11,'VERSIONES'!$B$10:$B$109,0)))=1,"",INDEX('VERSIONES'!$L$10:$L$109,MATCH(C11,'VERSIONES'!$B$10:$B$109,0))),"")&lt;&gt;"A otra fase"),AND(IF(ISNUMBER(C11),AND(C11&gt;=1,C11&lt;=100,C11=INT(C11)),FALSE),COUNTIF($C$10:$C$39,C11)&gt;1),IF(LEN(TRIM(F11&amp;""))=0,FALSE,NOT(IF(ISNUMBER(F11),AND(F11&gt;=0,F11=ROUND(F11,6)),FALSE))),IF(LEN(TRIM(G11&amp;""))=0,FALSE,NOT(IF(ISNUMBER(G11),AND(G11=ROUND(G11,4)),FALSE))),AND(LEN(TRIM(E11&amp;""))&gt;0,LEN(TRIM(IFERROR(IF(COUNTBLANK(INDEX('VERSIONES'!$F$10:$F$109,MATCH(C11,'VERSIONES'!$B$10:$B$109,0)))=1,"",INDEX('VERSIONES'!$F$10:$F$109,MATCH(C11,'VERSIONES'!$B$10:$B$109,0))),"")&amp;""))&gt;0,UPPER(SUBSTITUTE(SUBSTITUTE(TRIM(E11&amp;""),"²","2"),"³","3"))&lt;&gt;UPPER(SUBSTITUTE(SUBSTITUTE(TRIM(IFERROR(IF(COUNTBLANK(INDEX('VERSIONES'!$F$10:$F$109,MATCH(C11,'VERSIONES'!$B$10:$B$109,0)))=1,"",INDEX('VERSIONES'!$F$10:$F$109,MATCH(C11,'VERSIONES'!$B$10:$B$109,0))),"")&amp;""),"²","2"),"³","3"))),IF(AND(ISNUMBER(IFERROR(IF(COUNTBLANK(INDEX('VERSIONES'!$G$10:$G$109,MATCH(C11,'VERSIONES'!$B$10:$B$109,0)))=1,"",INDEX('VERSIONES'!$G$10:$G$109,MATCH(C11,'VERSIONES'!$B$10:$B$109,0))),"")),ISNUMBER(F11)),ABS(IFERROR(IF(COUNTBLANK(INDEX('VERSIONES'!$G$10:$G$109,MATCH(C11,'VERSIONES'!$B$10:$B$109,0)))=1,"",INDEX('VERSIONES'!$G$10:$G$109,MATCH(C11,'VERSIONES'!$B$10:$B$109,0))),"")-F11)&gt;0.00000001,FALSE)),2,IF(AND(M11=1,IFERROR(IF(COUNTBLANK(INDEX('VERSIONES'!$W$10:$W$109,MATCH(C11,'VERSIONES'!$B$10:$B$109,0)))=1,"",INDEX('VERSIONES'!$W$10:$W$109,MATCH(C11,'VERSIONES'!$B$10:$B$109,0))),"")=1),0,1))),2))</f>
      </c>
    </row>
    <row r="12" ht="82" customHeight="1">
      <c r="B12" s="39" t="n">
        <v>3</v>
      </c>
      <c r="C12" s="44"/>
      <c r="D12" s="44"/>
      <c r="E12" s="44"/>
      <c r="F12" s="46"/>
      <c r="G12" s="47"/>
      <c r="H12" s="44"/>
      <c r="I12" s="40">
        <f>IFERROR(IF(AND(IF(ISNUMBER(C12),AND(C12&gt;=1,C12&lt;=100,C12=INT(C12)),FALSE),IFERROR(IF(COUNTBLANK(INDEX('VERSIONES'!$L$10:$L$109,MATCH(C12,'VERSIONES'!$B$10:$B$109,0)))=1,"",INDEX('VERSIONES'!$L$10:$L$109,MATCH(C12,'VERSIONES'!$B$10:$B$109,0))),"")="A otra fase",IFERROR(IF(COUNTBLANK(INDEX('VERSIONES'!$W$10:$W$109,MATCH(C12,'VERSIONES'!$B$10:$B$109,0)))=1,"",INDEX('VERSIONES'!$W$10:$W$109,MATCH(C12,'VERSIONES'!$B$10:$B$109,0))),"")=1,NOT(OR(IF(LEN(TRIM(C12&amp;""))=0,FALSE,NOT(IF(ISNUMBER(C12),AND(C12&gt;=1,C12&lt;=100,C12=INT(C12)),FALSE))),AND(IF(ISNUMBER(C12),AND(C12&gt;=1,C12&lt;=100,C12=INT(C12)),FALSE),LEN(TRIM(IFERROR(IF(COUNTBLANK(INDEX('VERSIONES'!$L$10:$L$109,MATCH(C12,'VERSIONES'!$B$10:$B$109,0)))=1,"",INDEX('VERSIONES'!$L$10:$L$109,MATCH(C12,'VERSIONES'!$B$10:$B$109,0))),"")&amp;""))&gt;0,IFERROR(IF(COUNTBLANK(INDEX('VERSIONES'!$L$10:$L$109,MATCH(C12,'VERSIONES'!$B$10:$B$109,0)))=1,"",INDEX('VERSIONES'!$L$10:$L$109,MATCH(C12,'VERSIONES'!$B$10:$B$109,0))),"")&lt;&gt;"A otra fase"),AND(IF(ISNUMBER(C12),AND(C12&gt;=1,C12&lt;=100,C12=INT(C12)),FALSE),COUNTIF($C$10:$C$39,C12)&gt;1),IF(LEN(TRIM(F12&amp;""))=0,FALSE,NOT(IF(ISNUMBER(F12),AND(F12&gt;=0,F12=ROUND(F12,6)),FALSE))),IF(LEN(TRIM(G12&amp;""))=0,FALSE,NOT(IF(ISNUMBER(G12),AND(G12=ROUND(G12,4)),FALSE))),AND(LEN(TRIM(E12&amp;""))&gt;0,LEN(TRIM(IFERROR(IF(COUNTBLANK(INDEX('VERSIONES'!$F$10:$F$109,MATCH(C12,'VERSIONES'!$B$10:$B$109,0)))=1,"",INDEX('VERSIONES'!$F$10:$F$109,MATCH(C12,'VERSIONES'!$B$10:$B$109,0))),"")&amp;""))&gt;0,UPPER(SUBSTITUTE(SUBSTITUTE(TRIM(E12&amp;""),"²","2"),"³","3"))&lt;&gt;UPPER(SUBSTITUTE(SUBSTITUTE(TRIM(IFERROR(IF(COUNTBLANK(INDEX('VERSIONES'!$F$10:$F$109,MATCH(C12,'VERSIONES'!$B$10:$B$109,0)))=1,"",INDEX('VERSIONES'!$F$10:$F$109,MATCH(C12,'VERSIONES'!$B$10:$B$109,0))),"")&amp;""),"²","2"),"³","3"))),IF(AND(ISNUMBER(IFERROR(IF(COUNTBLANK(INDEX('VERSIONES'!$G$10:$G$109,MATCH(C12,'VERSIONES'!$B$10:$B$109,0)))=1,"",INDEX('VERSIONES'!$G$10:$G$109,MATCH(C12,'VERSIONES'!$B$10:$B$109,0))),"")),ISNUMBER(F12)),ABS(IFERROR(IF(COUNTBLANK(INDEX('VERSIONES'!$G$10:$G$109,MATCH(C12,'VERSIONES'!$B$10:$B$109,0)))=1,"",INDEX('VERSIONES'!$G$10:$G$109,MATCH(C12,'VERSIONES'!$B$10:$B$109,0))),"")-F12)&gt;0.00000001,FALSE)))),IFERROR(IF(COUNTBLANK(INDEX('VERSIONES'!$Q$10:$Q$109,MATCH(C12,'VERSIONES'!$B$10:$B$109,0)))=1,"",INDEX('VERSIONES'!$Q$10:$Q$109,MATCH(C12,'VERSIONES'!$B$10:$B$109,0))),""),""),"")</f>
      </c>
      <c r="J12" s="40">
        <f>IFERROR(IF(AND(IF(ISNUMBER(C12),AND(C12&gt;=1,C12&lt;=100,C12=INT(C12)),FALSE),IFERROR(IF(COUNTBLANK(INDEX('VERSIONES'!$L$10:$L$109,MATCH(C12,'VERSIONES'!$B$10:$B$109,0)))=1,"",INDEX('VERSIONES'!$L$10:$L$109,MATCH(C12,'VERSIONES'!$B$10:$B$109,0))),"")="A otra fase",AND(LEN(TRIM(D12&amp;""))&gt;0,TRIM(D12)&lt;&gt;"Pendiente",TRIM(D12)&lt;&gt;"Por confirmar"),LEN(TRIM(E12&amp;""))&gt;0,UPPER(SUBSTITUTE(SUBSTITUTE(TRIM(E12&amp;""),"²","2"),"³","3"))=UPPER(SUBSTITUTE(SUBSTITUTE(TRIM(IFERROR(IF(COUNTBLANK(INDEX('VERSIONES'!$F$10:$F$109,MATCH(C12,'VERSIONES'!$B$10:$B$109,0)))=1,"",INDEX('VERSIONES'!$F$10:$F$109,MATCH(C12,'VERSIONES'!$B$10:$B$109,0))),"")&amp;""),"²","2"),"³","3")),IF(ISNUMBER(F12),AND(F12&gt;=0,F12=ROUND(F12,6)),FALSE),IF(ISNUMBER(G12),AND(G12=ROUND(G12,4)),FALSE),AND(LEN(TRIM(H12&amp;""))&gt;0,TRIM(H12)&lt;&gt;"Pendiente",TRIM(H12)&lt;&gt;"Por confirmar"),NOT(OR(IF(LEN(TRIM(C12&amp;""))=0,FALSE,NOT(IF(ISNUMBER(C12),AND(C12&gt;=1,C12&lt;=100,C12=INT(C12)),FALSE))),AND(IF(ISNUMBER(C12),AND(C12&gt;=1,C12&lt;=100,C12=INT(C12)),FALSE),LEN(TRIM(IFERROR(IF(COUNTBLANK(INDEX('VERSIONES'!$L$10:$L$109,MATCH(C12,'VERSIONES'!$B$10:$B$109,0)))=1,"",INDEX('VERSIONES'!$L$10:$L$109,MATCH(C12,'VERSIONES'!$B$10:$B$109,0))),"")&amp;""))&gt;0,IFERROR(IF(COUNTBLANK(INDEX('VERSIONES'!$L$10:$L$109,MATCH(C12,'VERSIONES'!$B$10:$B$109,0)))=1,"",INDEX('VERSIONES'!$L$10:$L$109,MATCH(C12,'VERSIONES'!$B$10:$B$109,0))),"")&lt;&gt;"A otra fase"),AND(IF(ISNUMBER(C12),AND(C12&gt;=1,C12&lt;=100,C12=INT(C12)),FALSE),COUNTIF($C$10:$C$39,C12)&gt;1),IF(LEN(TRIM(F12&amp;""))=0,FALSE,NOT(IF(ISNUMBER(F12),AND(F12&gt;=0,F12=ROUND(F12,6)),FALSE))),IF(LEN(TRIM(G12&amp;""))=0,FALSE,NOT(IF(ISNUMBER(G12),AND(G12=ROUND(G12,4)),FALSE))),AND(LEN(TRIM(E12&amp;""))&gt;0,LEN(TRIM(IFERROR(IF(COUNTBLANK(INDEX('VERSIONES'!$F$10:$F$109,MATCH(C12,'VERSIONES'!$B$10:$B$109,0)))=1,"",INDEX('VERSIONES'!$F$10:$F$109,MATCH(C12,'VERSIONES'!$B$10:$B$109,0))),"")&amp;""))&gt;0,UPPER(SUBSTITUTE(SUBSTITUTE(TRIM(E12&amp;""),"²","2"),"³","3"))&lt;&gt;UPPER(SUBSTITUTE(SUBSTITUTE(TRIM(IFERROR(IF(COUNTBLANK(INDEX('VERSIONES'!$F$10:$F$109,MATCH(C12,'VERSIONES'!$B$10:$B$109,0)))=1,"",INDEX('VERSIONES'!$F$10:$F$109,MATCH(C12,'VERSIONES'!$B$10:$B$109,0))),"")&amp;""),"²","2"),"³","3"))),IF(AND(ISNUMBER(IFERROR(IF(COUNTBLANK(INDEX('VERSIONES'!$G$10:$G$109,MATCH(C12,'VERSIONES'!$B$10:$B$109,0)))=1,"",INDEX('VERSIONES'!$G$10:$G$109,MATCH(C12,'VERSIONES'!$B$10:$B$109,0))),"")),ISNUMBER(F12)),ABS(IFERROR(IF(COUNTBLANK(INDEX('VERSIONES'!$G$10:$G$109,MATCH(C12,'VERSIONES'!$B$10:$B$109,0)))=1,"",INDEX('VERSIONES'!$G$10:$G$109,MATCH(C12,'VERSIONES'!$B$10:$B$109,0))),"")-F12)&gt;0.00000001,FALSE)))),ROUND(F12*G12,2),""),"")</f>
      </c>
      <c r="K12" s="39">
        <f>IF(NOT(ISNUMBER(N12)),"",IF(N12=2,"ROJO",IF(N12=1,"ÁMBAR","VERDE")))</f>
      </c>
      <c r="L12" s="39">
        <f>IFERROR(IF(NOT(COUNTA(C12:H12)&gt;0),"",IF(N12=2,"Revisamos ID único, tipo A otra fase, unidad y cantidad íntegra. No duplicamos ni inventamos un traslado.",IF(N12=1,IF(ISNUMBER(J12),"La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12" s="41" t="n">
        <f>IFERROR(IF(AND(IF(ISNUMBER(C12),AND(C12&gt;=1,C12&lt;=100,C12=INT(C12)),FALSE),IFERROR(IF(COUNTBLANK(INDEX('VERSIONES'!$L$10:$L$109,MATCH(C12,'VERSIONES'!$B$10:$B$109,0)))=1,"",INDEX('VERSIONES'!$L$10:$L$109,MATCH(C12,'VERSIONES'!$B$10:$B$109,0))),"")="A otra fase",AND(LEN(TRIM(D12&amp;""))&gt;0,TRIM(D12)&lt;&gt;"Pendiente",TRIM(D12)&lt;&gt;"Por confirmar"),LEN(TRIM(E12&amp;""))&gt;0,UPPER(SUBSTITUTE(SUBSTITUTE(TRIM(E12&amp;""),"²","2"),"³","3"))=UPPER(SUBSTITUTE(SUBSTITUTE(TRIM(IFERROR(IF(COUNTBLANK(INDEX('VERSIONES'!$F$10:$F$109,MATCH(C12,'VERSIONES'!$B$10:$B$109,0)))=1,"",INDEX('VERSIONES'!$F$10:$F$109,MATCH(C12,'VERSIONES'!$B$10:$B$109,0))),"")&amp;""),"²","2"),"³","3")),IF(ISNUMBER(F12),AND(F12&gt;=0,F12=ROUND(F12,6)),FALSE),IF(ISNUMBER(G12),AND(G12=ROUND(G12,4)),FALSE),AND(LEN(TRIM(H12&amp;""))&gt;0,TRIM(H12)&lt;&gt;"Pendiente",TRIM(H12)&lt;&gt;"Por confirmar"),NOT(OR(IF(LEN(TRIM(C12&amp;""))=0,FALSE,NOT(IF(ISNUMBER(C12),AND(C12&gt;=1,C12&lt;=100,C12=INT(C12)),FALSE))),AND(IF(ISNUMBER(C12),AND(C12&gt;=1,C12&lt;=100,C12=INT(C12)),FALSE),LEN(TRIM(IFERROR(IF(COUNTBLANK(INDEX('VERSIONES'!$L$10:$L$109,MATCH(C12,'VERSIONES'!$B$10:$B$109,0)))=1,"",INDEX('VERSIONES'!$L$10:$L$109,MATCH(C12,'VERSIONES'!$B$10:$B$109,0))),"")&amp;""))&gt;0,IFERROR(IF(COUNTBLANK(INDEX('VERSIONES'!$L$10:$L$109,MATCH(C12,'VERSIONES'!$B$10:$B$109,0)))=1,"",INDEX('VERSIONES'!$L$10:$L$109,MATCH(C12,'VERSIONES'!$B$10:$B$109,0))),"")&lt;&gt;"A otra fase"),AND(IF(ISNUMBER(C12),AND(C12&gt;=1,C12&lt;=100,C12=INT(C12)),FALSE),COUNTIF($C$10:$C$39,C12)&gt;1),IF(LEN(TRIM(F12&amp;""))=0,FALSE,NOT(IF(ISNUMBER(F12),AND(F12&gt;=0,F12=ROUND(F12,6)),FALSE))),IF(LEN(TRIM(G12&amp;""))=0,FALSE,NOT(IF(ISNUMBER(G12),AND(G12=ROUND(G12,4)),FALSE))),AND(LEN(TRIM(E12&amp;""))&gt;0,LEN(TRIM(IFERROR(IF(COUNTBLANK(INDEX('VERSIONES'!$F$10:$F$109,MATCH(C12,'VERSIONES'!$B$10:$B$109,0)))=1,"",INDEX('VERSIONES'!$F$10:$F$109,MATCH(C12,'VERSIONES'!$B$10:$B$109,0))),"")&amp;""))&gt;0,UPPER(SUBSTITUTE(SUBSTITUTE(TRIM(E12&amp;""),"²","2"),"³","3"))&lt;&gt;UPPER(SUBSTITUTE(SUBSTITUTE(TRIM(IFERROR(IF(COUNTBLANK(INDEX('VERSIONES'!$F$10:$F$109,MATCH(C12,'VERSIONES'!$B$10:$B$109,0)))=1,"",INDEX('VERSIONES'!$F$10:$F$109,MATCH(C12,'VERSIONES'!$B$10:$B$109,0))),"")&amp;""),"²","2"),"³","3"))),IF(AND(ISNUMBER(IFERROR(IF(COUNTBLANK(INDEX('VERSIONES'!$G$10:$G$109,MATCH(C12,'VERSIONES'!$B$10:$B$109,0)))=1,"",INDEX('VERSIONES'!$G$10:$G$109,MATCH(C12,'VERSIONES'!$B$10:$B$109,0))),"")),ISNUMBER(F12)),ABS(IFERROR(IF(COUNTBLANK(INDEX('VERSIONES'!$G$10:$G$109,MATCH(C12,'VERSIONES'!$B$10:$B$109,0)))=1,"",INDEX('VERSIONES'!$G$10:$G$109,MATCH(C12,'VERSIONES'!$B$10:$B$109,0))),"")-F12)&gt;0.00000001,FALSE)))),1,0),0)</f>
        <v>0</v>
      </c>
      <c r="N12" s="41">
        <f>IF(OR(ISERROR(C12),ISERROR(D12),ISERROR(E12),ISERROR(F12),ISERROR(G12),ISERROR(H12)),2,IFERROR(IF(NOT(COUNTA(C12:H12)&gt;0),"",IF(OR(IF(LEN(TRIM(C12&amp;""))=0,FALSE,NOT(IF(ISNUMBER(C12),AND(C12&gt;=1,C12&lt;=100,C12=INT(C12)),FALSE))),AND(IF(ISNUMBER(C12),AND(C12&gt;=1,C12&lt;=100,C12=INT(C12)),FALSE),LEN(TRIM(IFERROR(IF(COUNTBLANK(INDEX('VERSIONES'!$L$10:$L$109,MATCH(C12,'VERSIONES'!$B$10:$B$109,0)))=1,"",INDEX('VERSIONES'!$L$10:$L$109,MATCH(C12,'VERSIONES'!$B$10:$B$109,0))),"")&amp;""))&gt;0,IFERROR(IF(COUNTBLANK(INDEX('VERSIONES'!$L$10:$L$109,MATCH(C12,'VERSIONES'!$B$10:$B$109,0)))=1,"",INDEX('VERSIONES'!$L$10:$L$109,MATCH(C12,'VERSIONES'!$B$10:$B$109,0))),"")&lt;&gt;"A otra fase"),AND(IF(ISNUMBER(C12),AND(C12&gt;=1,C12&lt;=100,C12=INT(C12)),FALSE),COUNTIF($C$10:$C$39,C12)&gt;1),IF(LEN(TRIM(F12&amp;""))=0,FALSE,NOT(IF(ISNUMBER(F12),AND(F12&gt;=0,F12=ROUND(F12,6)),FALSE))),IF(LEN(TRIM(G12&amp;""))=0,FALSE,NOT(IF(ISNUMBER(G12),AND(G12=ROUND(G12,4)),FALSE))),AND(LEN(TRIM(E12&amp;""))&gt;0,LEN(TRIM(IFERROR(IF(COUNTBLANK(INDEX('VERSIONES'!$F$10:$F$109,MATCH(C12,'VERSIONES'!$B$10:$B$109,0)))=1,"",INDEX('VERSIONES'!$F$10:$F$109,MATCH(C12,'VERSIONES'!$B$10:$B$109,0))),"")&amp;""))&gt;0,UPPER(SUBSTITUTE(SUBSTITUTE(TRIM(E12&amp;""),"²","2"),"³","3"))&lt;&gt;UPPER(SUBSTITUTE(SUBSTITUTE(TRIM(IFERROR(IF(COUNTBLANK(INDEX('VERSIONES'!$F$10:$F$109,MATCH(C12,'VERSIONES'!$B$10:$B$109,0)))=1,"",INDEX('VERSIONES'!$F$10:$F$109,MATCH(C12,'VERSIONES'!$B$10:$B$109,0))),"")&amp;""),"²","2"),"³","3"))),IF(AND(ISNUMBER(IFERROR(IF(COUNTBLANK(INDEX('VERSIONES'!$G$10:$G$109,MATCH(C12,'VERSIONES'!$B$10:$B$109,0)))=1,"",INDEX('VERSIONES'!$G$10:$G$109,MATCH(C12,'VERSIONES'!$B$10:$B$109,0))),"")),ISNUMBER(F12)),ABS(IFERROR(IF(COUNTBLANK(INDEX('VERSIONES'!$G$10:$G$109,MATCH(C12,'VERSIONES'!$B$10:$B$109,0)))=1,"",INDEX('VERSIONES'!$G$10:$G$109,MATCH(C12,'VERSIONES'!$B$10:$B$109,0))),"")-F12)&gt;0.00000001,FALSE)),2,IF(AND(M12=1,IFERROR(IF(COUNTBLANK(INDEX('VERSIONES'!$W$10:$W$109,MATCH(C12,'VERSIONES'!$B$10:$B$109,0)))=1,"",INDEX('VERSIONES'!$W$10:$W$109,MATCH(C12,'VERSIONES'!$B$10:$B$109,0))),"")=1),0,1))),2))</f>
      </c>
    </row>
    <row r="13" ht="82" customHeight="1">
      <c r="B13" s="39" t="n">
        <v>4</v>
      </c>
      <c r="C13" s="44"/>
      <c r="D13" s="44"/>
      <c r="E13" s="44"/>
      <c r="F13" s="46"/>
      <c r="G13" s="47"/>
      <c r="H13" s="44"/>
      <c r="I13" s="40">
        <f>IFERROR(IF(AND(IF(ISNUMBER(C13),AND(C13&gt;=1,C13&lt;=100,C13=INT(C13)),FALSE),IFERROR(IF(COUNTBLANK(INDEX('VERSIONES'!$L$10:$L$109,MATCH(C13,'VERSIONES'!$B$10:$B$109,0)))=1,"",INDEX('VERSIONES'!$L$10:$L$109,MATCH(C13,'VERSIONES'!$B$10:$B$109,0))),"")="A otra fase",IFERROR(IF(COUNTBLANK(INDEX('VERSIONES'!$W$10:$W$109,MATCH(C13,'VERSIONES'!$B$10:$B$109,0)))=1,"",INDEX('VERSIONES'!$W$10:$W$109,MATCH(C13,'VERSIONES'!$B$10:$B$109,0))),"")=1,NOT(OR(IF(LEN(TRIM(C13&amp;""))=0,FALSE,NOT(IF(ISNUMBER(C13),AND(C13&gt;=1,C13&lt;=100,C13=INT(C13)),FALSE))),AND(IF(ISNUMBER(C13),AND(C13&gt;=1,C13&lt;=100,C13=INT(C13)),FALSE),LEN(TRIM(IFERROR(IF(COUNTBLANK(INDEX('VERSIONES'!$L$10:$L$109,MATCH(C13,'VERSIONES'!$B$10:$B$109,0)))=1,"",INDEX('VERSIONES'!$L$10:$L$109,MATCH(C13,'VERSIONES'!$B$10:$B$109,0))),"")&amp;""))&gt;0,IFERROR(IF(COUNTBLANK(INDEX('VERSIONES'!$L$10:$L$109,MATCH(C13,'VERSIONES'!$B$10:$B$109,0)))=1,"",INDEX('VERSIONES'!$L$10:$L$109,MATCH(C13,'VERSIONES'!$B$10:$B$109,0))),"")&lt;&gt;"A otra fase"),AND(IF(ISNUMBER(C13),AND(C13&gt;=1,C13&lt;=100,C13=INT(C13)),FALSE),COUNTIF($C$10:$C$39,C13)&gt;1),IF(LEN(TRIM(F13&amp;""))=0,FALSE,NOT(IF(ISNUMBER(F13),AND(F13&gt;=0,F13=ROUND(F13,6)),FALSE))),IF(LEN(TRIM(G13&amp;""))=0,FALSE,NOT(IF(ISNUMBER(G13),AND(G13=ROUND(G13,4)),FALSE))),AND(LEN(TRIM(E13&amp;""))&gt;0,LEN(TRIM(IFERROR(IF(COUNTBLANK(INDEX('VERSIONES'!$F$10:$F$109,MATCH(C13,'VERSIONES'!$B$10:$B$109,0)))=1,"",INDEX('VERSIONES'!$F$10:$F$109,MATCH(C13,'VERSIONES'!$B$10:$B$109,0))),"")&amp;""))&gt;0,UPPER(SUBSTITUTE(SUBSTITUTE(TRIM(E13&amp;""),"²","2"),"³","3"))&lt;&gt;UPPER(SUBSTITUTE(SUBSTITUTE(TRIM(IFERROR(IF(COUNTBLANK(INDEX('VERSIONES'!$F$10:$F$109,MATCH(C13,'VERSIONES'!$B$10:$B$109,0)))=1,"",INDEX('VERSIONES'!$F$10:$F$109,MATCH(C13,'VERSIONES'!$B$10:$B$109,0))),"")&amp;""),"²","2"),"³","3"))),IF(AND(ISNUMBER(IFERROR(IF(COUNTBLANK(INDEX('VERSIONES'!$G$10:$G$109,MATCH(C13,'VERSIONES'!$B$10:$B$109,0)))=1,"",INDEX('VERSIONES'!$G$10:$G$109,MATCH(C13,'VERSIONES'!$B$10:$B$109,0))),"")),ISNUMBER(F13)),ABS(IFERROR(IF(COUNTBLANK(INDEX('VERSIONES'!$G$10:$G$109,MATCH(C13,'VERSIONES'!$B$10:$B$109,0)))=1,"",INDEX('VERSIONES'!$G$10:$G$109,MATCH(C13,'VERSIONES'!$B$10:$B$109,0))),"")-F13)&gt;0.00000001,FALSE)))),IFERROR(IF(COUNTBLANK(INDEX('VERSIONES'!$Q$10:$Q$109,MATCH(C13,'VERSIONES'!$B$10:$B$109,0)))=1,"",INDEX('VERSIONES'!$Q$10:$Q$109,MATCH(C13,'VERSIONES'!$B$10:$B$109,0))),""),""),"")</f>
      </c>
      <c r="J13" s="40">
        <f>IFERROR(IF(AND(IF(ISNUMBER(C13),AND(C13&gt;=1,C13&lt;=100,C13=INT(C13)),FALSE),IFERROR(IF(COUNTBLANK(INDEX('VERSIONES'!$L$10:$L$109,MATCH(C13,'VERSIONES'!$B$10:$B$109,0)))=1,"",INDEX('VERSIONES'!$L$10:$L$109,MATCH(C13,'VERSIONES'!$B$10:$B$109,0))),"")="A otra fase",AND(LEN(TRIM(D13&amp;""))&gt;0,TRIM(D13)&lt;&gt;"Pendiente",TRIM(D13)&lt;&gt;"Por confirmar"),LEN(TRIM(E13&amp;""))&gt;0,UPPER(SUBSTITUTE(SUBSTITUTE(TRIM(E13&amp;""),"²","2"),"³","3"))=UPPER(SUBSTITUTE(SUBSTITUTE(TRIM(IFERROR(IF(COUNTBLANK(INDEX('VERSIONES'!$F$10:$F$109,MATCH(C13,'VERSIONES'!$B$10:$B$109,0)))=1,"",INDEX('VERSIONES'!$F$10:$F$109,MATCH(C13,'VERSIONES'!$B$10:$B$109,0))),"")&amp;""),"²","2"),"³","3")),IF(ISNUMBER(F13),AND(F13&gt;=0,F13=ROUND(F13,6)),FALSE),IF(ISNUMBER(G13),AND(G13=ROUND(G13,4)),FALSE),AND(LEN(TRIM(H13&amp;""))&gt;0,TRIM(H13)&lt;&gt;"Pendiente",TRIM(H13)&lt;&gt;"Por confirmar"),NOT(OR(IF(LEN(TRIM(C13&amp;""))=0,FALSE,NOT(IF(ISNUMBER(C13),AND(C13&gt;=1,C13&lt;=100,C13=INT(C13)),FALSE))),AND(IF(ISNUMBER(C13),AND(C13&gt;=1,C13&lt;=100,C13=INT(C13)),FALSE),LEN(TRIM(IFERROR(IF(COUNTBLANK(INDEX('VERSIONES'!$L$10:$L$109,MATCH(C13,'VERSIONES'!$B$10:$B$109,0)))=1,"",INDEX('VERSIONES'!$L$10:$L$109,MATCH(C13,'VERSIONES'!$B$10:$B$109,0))),"")&amp;""))&gt;0,IFERROR(IF(COUNTBLANK(INDEX('VERSIONES'!$L$10:$L$109,MATCH(C13,'VERSIONES'!$B$10:$B$109,0)))=1,"",INDEX('VERSIONES'!$L$10:$L$109,MATCH(C13,'VERSIONES'!$B$10:$B$109,0))),"")&lt;&gt;"A otra fase"),AND(IF(ISNUMBER(C13),AND(C13&gt;=1,C13&lt;=100,C13=INT(C13)),FALSE),COUNTIF($C$10:$C$39,C13)&gt;1),IF(LEN(TRIM(F13&amp;""))=0,FALSE,NOT(IF(ISNUMBER(F13),AND(F13&gt;=0,F13=ROUND(F13,6)),FALSE))),IF(LEN(TRIM(G13&amp;""))=0,FALSE,NOT(IF(ISNUMBER(G13),AND(G13=ROUND(G13,4)),FALSE))),AND(LEN(TRIM(E13&amp;""))&gt;0,LEN(TRIM(IFERROR(IF(COUNTBLANK(INDEX('VERSIONES'!$F$10:$F$109,MATCH(C13,'VERSIONES'!$B$10:$B$109,0)))=1,"",INDEX('VERSIONES'!$F$10:$F$109,MATCH(C13,'VERSIONES'!$B$10:$B$109,0))),"")&amp;""))&gt;0,UPPER(SUBSTITUTE(SUBSTITUTE(TRIM(E13&amp;""),"²","2"),"³","3"))&lt;&gt;UPPER(SUBSTITUTE(SUBSTITUTE(TRIM(IFERROR(IF(COUNTBLANK(INDEX('VERSIONES'!$F$10:$F$109,MATCH(C13,'VERSIONES'!$B$10:$B$109,0)))=1,"",INDEX('VERSIONES'!$F$10:$F$109,MATCH(C13,'VERSIONES'!$B$10:$B$109,0))),"")&amp;""),"²","2"),"³","3"))),IF(AND(ISNUMBER(IFERROR(IF(COUNTBLANK(INDEX('VERSIONES'!$G$10:$G$109,MATCH(C13,'VERSIONES'!$B$10:$B$109,0)))=1,"",INDEX('VERSIONES'!$G$10:$G$109,MATCH(C13,'VERSIONES'!$B$10:$B$109,0))),"")),ISNUMBER(F13)),ABS(IFERROR(IF(COUNTBLANK(INDEX('VERSIONES'!$G$10:$G$109,MATCH(C13,'VERSIONES'!$B$10:$B$109,0)))=1,"",INDEX('VERSIONES'!$G$10:$G$109,MATCH(C13,'VERSIONES'!$B$10:$B$109,0))),"")-F13)&gt;0.00000001,FALSE)))),ROUND(F13*G13,2),""),"")</f>
      </c>
      <c r="K13" s="39">
        <f>IF(NOT(ISNUMBER(N13)),"",IF(N13=2,"ROJO",IF(N13=1,"ÁMBAR","VERDE")))</f>
      </c>
      <c r="L13" s="39">
        <f>IFERROR(IF(NOT(COUNTA(C13:H13)&gt;0),"",IF(N13=2,"Revisamos ID único, tipo A otra fase, unidad y cantidad íntegra. No duplicamos ni inventamos un traslado.",IF(N13=1,IF(ISNUMBER(J13),"La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13" s="41" t="n">
        <f>IFERROR(IF(AND(IF(ISNUMBER(C13),AND(C13&gt;=1,C13&lt;=100,C13=INT(C13)),FALSE),IFERROR(IF(COUNTBLANK(INDEX('VERSIONES'!$L$10:$L$109,MATCH(C13,'VERSIONES'!$B$10:$B$109,0)))=1,"",INDEX('VERSIONES'!$L$10:$L$109,MATCH(C13,'VERSIONES'!$B$10:$B$109,0))),"")="A otra fase",AND(LEN(TRIM(D13&amp;""))&gt;0,TRIM(D13)&lt;&gt;"Pendiente",TRIM(D13)&lt;&gt;"Por confirmar"),LEN(TRIM(E13&amp;""))&gt;0,UPPER(SUBSTITUTE(SUBSTITUTE(TRIM(E13&amp;""),"²","2"),"³","3"))=UPPER(SUBSTITUTE(SUBSTITUTE(TRIM(IFERROR(IF(COUNTBLANK(INDEX('VERSIONES'!$F$10:$F$109,MATCH(C13,'VERSIONES'!$B$10:$B$109,0)))=1,"",INDEX('VERSIONES'!$F$10:$F$109,MATCH(C13,'VERSIONES'!$B$10:$B$109,0))),"")&amp;""),"²","2"),"³","3")),IF(ISNUMBER(F13),AND(F13&gt;=0,F13=ROUND(F13,6)),FALSE),IF(ISNUMBER(G13),AND(G13=ROUND(G13,4)),FALSE),AND(LEN(TRIM(H13&amp;""))&gt;0,TRIM(H13)&lt;&gt;"Pendiente",TRIM(H13)&lt;&gt;"Por confirmar"),NOT(OR(IF(LEN(TRIM(C13&amp;""))=0,FALSE,NOT(IF(ISNUMBER(C13),AND(C13&gt;=1,C13&lt;=100,C13=INT(C13)),FALSE))),AND(IF(ISNUMBER(C13),AND(C13&gt;=1,C13&lt;=100,C13=INT(C13)),FALSE),LEN(TRIM(IFERROR(IF(COUNTBLANK(INDEX('VERSIONES'!$L$10:$L$109,MATCH(C13,'VERSIONES'!$B$10:$B$109,0)))=1,"",INDEX('VERSIONES'!$L$10:$L$109,MATCH(C13,'VERSIONES'!$B$10:$B$109,0))),"")&amp;""))&gt;0,IFERROR(IF(COUNTBLANK(INDEX('VERSIONES'!$L$10:$L$109,MATCH(C13,'VERSIONES'!$B$10:$B$109,0)))=1,"",INDEX('VERSIONES'!$L$10:$L$109,MATCH(C13,'VERSIONES'!$B$10:$B$109,0))),"")&lt;&gt;"A otra fase"),AND(IF(ISNUMBER(C13),AND(C13&gt;=1,C13&lt;=100,C13=INT(C13)),FALSE),COUNTIF($C$10:$C$39,C13)&gt;1),IF(LEN(TRIM(F13&amp;""))=0,FALSE,NOT(IF(ISNUMBER(F13),AND(F13&gt;=0,F13=ROUND(F13,6)),FALSE))),IF(LEN(TRIM(G13&amp;""))=0,FALSE,NOT(IF(ISNUMBER(G13),AND(G13=ROUND(G13,4)),FALSE))),AND(LEN(TRIM(E13&amp;""))&gt;0,LEN(TRIM(IFERROR(IF(COUNTBLANK(INDEX('VERSIONES'!$F$10:$F$109,MATCH(C13,'VERSIONES'!$B$10:$B$109,0)))=1,"",INDEX('VERSIONES'!$F$10:$F$109,MATCH(C13,'VERSIONES'!$B$10:$B$109,0))),"")&amp;""))&gt;0,UPPER(SUBSTITUTE(SUBSTITUTE(TRIM(E13&amp;""),"²","2"),"³","3"))&lt;&gt;UPPER(SUBSTITUTE(SUBSTITUTE(TRIM(IFERROR(IF(COUNTBLANK(INDEX('VERSIONES'!$F$10:$F$109,MATCH(C13,'VERSIONES'!$B$10:$B$109,0)))=1,"",INDEX('VERSIONES'!$F$10:$F$109,MATCH(C13,'VERSIONES'!$B$10:$B$109,0))),"")&amp;""),"²","2"),"³","3"))),IF(AND(ISNUMBER(IFERROR(IF(COUNTBLANK(INDEX('VERSIONES'!$G$10:$G$109,MATCH(C13,'VERSIONES'!$B$10:$B$109,0)))=1,"",INDEX('VERSIONES'!$G$10:$G$109,MATCH(C13,'VERSIONES'!$B$10:$B$109,0))),"")),ISNUMBER(F13)),ABS(IFERROR(IF(COUNTBLANK(INDEX('VERSIONES'!$G$10:$G$109,MATCH(C13,'VERSIONES'!$B$10:$B$109,0)))=1,"",INDEX('VERSIONES'!$G$10:$G$109,MATCH(C13,'VERSIONES'!$B$10:$B$109,0))),"")-F13)&gt;0.00000001,FALSE)))),1,0),0)</f>
        <v>0</v>
      </c>
      <c r="N13" s="41">
        <f>IF(OR(ISERROR(C13),ISERROR(D13),ISERROR(E13),ISERROR(F13),ISERROR(G13),ISERROR(H13)),2,IFERROR(IF(NOT(COUNTA(C13:H13)&gt;0),"",IF(OR(IF(LEN(TRIM(C13&amp;""))=0,FALSE,NOT(IF(ISNUMBER(C13),AND(C13&gt;=1,C13&lt;=100,C13=INT(C13)),FALSE))),AND(IF(ISNUMBER(C13),AND(C13&gt;=1,C13&lt;=100,C13=INT(C13)),FALSE),LEN(TRIM(IFERROR(IF(COUNTBLANK(INDEX('VERSIONES'!$L$10:$L$109,MATCH(C13,'VERSIONES'!$B$10:$B$109,0)))=1,"",INDEX('VERSIONES'!$L$10:$L$109,MATCH(C13,'VERSIONES'!$B$10:$B$109,0))),"")&amp;""))&gt;0,IFERROR(IF(COUNTBLANK(INDEX('VERSIONES'!$L$10:$L$109,MATCH(C13,'VERSIONES'!$B$10:$B$109,0)))=1,"",INDEX('VERSIONES'!$L$10:$L$109,MATCH(C13,'VERSIONES'!$B$10:$B$109,0))),"")&lt;&gt;"A otra fase"),AND(IF(ISNUMBER(C13),AND(C13&gt;=1,C13&lt;=100,C13=INT(C13)),FALSE),COUNTIF($C$10:$C$39,C13)&gt;1),IF(LEN(TRIM(F13&amp;""))=0,FALSE,NOT(IF(ISNUMBER(F13),AND(F13&gt;=0,F13=ROUND(F13,6)),FALSE))),IF(LEN(TRIM(G13&amp;""))=0,FALSE,NOT(IF(ISNUMBER(G13),AND(G13=ROUND(G13,4)),FALSE))),AND(LEN(TRIM(E13&amp;""))&gt;0,LEN(TRIM(IFERROR(IF(COUNTBLANK(INDEX('VERSIONES'!$F$10:$F$109,MATCH(C13,'VERSIONES'!$B$10:$B$109,0)))=1,"",INDEX('VERSIONES'!$F$10:$F$109,MATCH(C13,'VERSIONES'!$B$10:$B$109,0))),"")&amp;""))&gt;0,UPPER(SUBSTITUTE(SUBSTITUTE(TRIM(E13&amp;""),"²","2"),"³","3"))&lt;&gt;UPPER(SUBSTITUTE(SUBSTITUTE(TRIM(IFERROR(IF(COUNTBLANK(INDEX('VERSIONES'!$F$10:$F$109,MATCH(C13,'VERSIONES'!$B$10:$B$109,0)))=1,"",INDEX('VERSIONES'!$F$10:$F$109,MATCH(C13,'VERSIONES'!$B$10:$B$109,0))),"")&amp;""),"²","2"),"³","3"))),IF(AND(ISNUMBER(IFERROR(IF(COUNTBLANK(INDEX('VERSIONES'!$G$10:$G$109,MATCH(C13,'VERSIONES'!$B$10:$B$109,0)))=1,"",INDEX('VERSIONES'!$G$10:$G$109,MATCH(C13,'VERSIONES'!$B$10:$B$109,0))),"")),ISNUMBER(F13)),ABS(IFERROR(IF(COUNTBLANK(INDEX('VERSIONES'!$G$10:$G$109,MATCH(C13,'VERSIONES'!$B$10:$B$109,0)))=1,"",INDEX('VERSIONES'!$G$10:$G$109,MATCH(C13,'VERSIONES'!$B$10:$B$109,0))),"")-F13)&gt;0.00000001,FALSE)),2,IF(AND(M13=1,IFERROR(IF(COUNTBLANK(INDEX('VERSIONES'!$W$10:$W$109,MATCH(C13,'VERSIONES'!$B$10:$B$109,0)))=1,"",INDEX('VERSIONES'!$W$10:$W$109,MATCH(C13,'VERSIONES'!$B$10:$B$109,0))),"")=1),0,1))),2))</f>
      </c>
    </row>
    <row r="14" ht="82" customHeight="1">
      <c r="B14" s="39" t="n">
        <v>5</v>
      </c>
      <c r="C14" s="44"/>
      <c r="D14" s="44"/>
      <c r="E14" s="44"/>
      <c r="F14" s="46"/>
      <c r="G14" s="47"/>
      <c r="H14" s="44"/>
      <c r="I14" s="40">
        <f>IFERROR(IF(AND(IF(ISNUMBER(C14),AND(C14&gt;=1,C14&lt;=100,C14=INT(C14)),FALSE),IFERROR(IF(COUNTBLANK(INDEX('VERSIONES'!$L$10:$L$109,MATCH(C14,'VERSIONES'!$B$10:$B$109,0)))=1,"",INDEX('VERSIONES'!$L$10:$L$109,MATCH(C14,'VERSIONES'!$B$10:$B$109,0))),"")="A otra fase",IFERROR(IF(COUNTBLANK(INDEX('VERSIONES'!$W$10:$W$109,MATCH(C14,'VERSIONES'!$B$10:$B$109,0)))=1,"",INDEX('VERSIONES'!$W$10:$W$109,MATCH(C14,'VERSIONES'!$B$10:$B$109,0))),"")=1,NOT(OR(IF(LEN(TRIM(C14&amp;""))=0,FALSE,NOT(IF(ISNUMBER(C14),AND(C14&gt;=1,C14&lt;=100,C14=INT(C14)),FALSE))),AND(IF(ISNUMBER(C14),AND(C14&gt;=1,C14&lt;=100,C14=INT(C14)),FALSE),LEN(TRIM(IFERROR(IF(COUNTBLANK(INDEX('VERSIONES'!$L$10:$L$109,MATCH(C14,'VERSIONES'!$B$10:$B$109,0)))=1,"",INDEX('VERSIONES'!$L$10:$L$109,MATCH(C14,'VERSIONES'!$B$10:$B$109,0))),"")&amp;""))&gt;0,IFERROR(IF(COUNTBLANK(INDEX('VERSIONES'!$L$10:$L$109,MATCH(C14,'VERSIONES'!$B$10:$B$109,0)))=1,"",INDEX('VERSIONES'!$L$10:$L$109,MATCH(C14,'VERSIONES'!$B$10:$B$109,0))),"")&lt;&gt;"A otra fase"),AND(IF(ISNUMBER(C14),AND(C14&gt;=1,C14&lt;=100,C14=INT(C14)),FALSE),COUNTIF($C$10:$C$39,C14)&gt;1),IF(LEN(TRIM(F14&amp;""))=0,FALSE,NOT(IF(ISNUMBER(F14),AND(F14&gt;=0,F14=ROUND(F14,6)),FALSE))),IF(LEN(TRIM(G14&amp;""))=0,FALSE,NOT(IF(ISNUMBER(G14),AND(G14=ROUND(G14,4)),FALSE))),AND(LEN(TRIM(E14&amp;""))&gt;0,LEN(TRIM(IFERROR(IF(COUNTBLANK(INDEX('VERSIONES'!$F$10:$F$109,MATCH(C14,'VERSIONES'!$B$10:$B$109,0)))=1,"",INDEX('VERSIONES'!$F$10:$F$109,MATCH(C14,'VERSIONES'!$B$10:$B$109,0))),"")&amp;""))&gt;0,UPPER(SUBSTITUTE(SUBSTITUTE(TRIM(E14&amp;""),"²","2"),"³","3"))&lt;&gt;UPPER(SUBSTITUTE(SUBSTITUTE(TRIM(IFERROR(IF(COUNTBLANK(INDEX('VERSIONES'!$F$10:$F$109,MATCH(C14,'VERSIONES'!$B$10:$B$109,0)))=1,"",INDEX('VERSIONES'!$F$10:$F$109,MATCH(C14,'VERSIONES'!$B$10:$B$109,0))),"")&amp;""),"²","2"),"³","3"))),IF(AND(ISNUMBER(IFERROR(IF(COUNTBLANK(INDEX('VERSIONES'!$G$10:$G$109,MATCH(C14,'VERSIONES'!$B$10:$B$109,0)))=1,"",INDEX('VERSIONES'!$G$10:$G$109,MATCH(C14,'VERSIONES'!$B$10:$B$109,0))),"")),ISNUMBER(F14)),ABS(IFERROR(IF(COUNTBLANK(INDEX('VERSIONES'!$G$10:$G$109,MATCH(C14,'VERSIONES'!$B$10:$B$109,0)))=1,"",INDEX('VERSIONES'!$G$10:$G$109,MATCH(C14,'VERSIONES'!$B$10:$B$109,0))),"")-F14)&gt;0.00000001,FALSE)))),IFERROR(IF(COUNTBLANK(INDEX('VERSIONES'!$Q$10:$Q$109,MATCH(C14,'VERSIONES'!$B$10:$B$109,0)))=1,"",INDEX('VERSIONES'!$Q$10:$Q$109,MATCH(C14,'VERSIONES'!$B$10:$B$109,0))),""),""),"")</f>
      </c>
      <c r="J14" s="40">
        <f>IFERROR(IF(AND(IF(ISNUMBER(C14),AND(C14&gt;=1,C14&lt;=100,C14=INT(C14)),FALSE),IFERROR(IF(COUNTBLANK(INDEX('VERSIONES'!$L$10:$L$109,MATCH(C14,'VERSIONES'!$B$10:$B$109,0)))=1,"",INDEX('VERSIONES'!$L$10:$L$109,MATCH(C14,'VERSIONES'!$B$10:$B$109,0))),"")="A otra fase",AND(LEN(TRIM(D14&amp;""))&gt;0,TRIM(D14)&lt;&gt;"Pendiente",TRIM(D14)&lt;&gt;"Por confirmar"),LEN(TRIM(E14&amp;""))&gt;0,UPPER(SUBSTITUTE(SUBSTITUTE(TRIM(E14&amp;""),"²","2"),"³","3"))=UPPER(SUBSTITUTE(SUBSTITUTE(TRIM(IFERROR(IF(COUNTBLANK(INDEX('VERSIONES'!$F$10:$F$109,MATCH(C14,'VERSIONES'!$B$10:$B$109,0)))=1,"",INDEX('VERSIONES'!$F$10:$F$109,MATCH(C14,'VERSIONES'!$B$10:$B$109,0))),"")&amp;""),"²","2"),"³","3")),IF(ISNUMBER(F14),AND(F14&gt;=0,F14=ROUND(F14,6)),FALSE),IF(ISNUMBER(G14),AND(G14=ROUND(G14,4)),FALSE),AND(LEN(TRIM(H14&amp;""))&gt;0,TRIM(H14)&lt;&gt;"Pendiente",TRIM(H14)&lt;&gt;"Por confirmar"),NOT(OR(IF(LEN(TRIM(C14&amp;""))=0,FALSE,NOT(IF(ISNUMBER(C14),AND(C14&gt;=1,C14&lt;=100,C14=INT(C14)),FALSE))),AND(IF(ISNUMBER(C14),AND(C14&gt;=1,C14&lt;=100,C14=INT(C14)),FALSE),LEN(TRIM(IFERROR(IF(COUNTBLANK(INDEX('VERSIONES'!$L$10:$L$109,MATCH(C14,'VERSIONES'!$B$10:$B$109,0)))=1,"",INDEX('VERSIONES'!$L$10:$L$109,MATCH(C14,'VERSIONES'!$B$10:$B$109,0))),"")&amp;""))&gt;0,IFERROR(IF(COUNTBLANK(INDEX('VERSIONES'!$L$10:$L$109,MATCH(C14,'VERSIONES'!$B$10:$B$109,0)))=1,"",INDEX('VERSIONES'!$L$10:$L$109,MATCH(C14,'VERSIONES'!$B$10:$B$109,0))),"")&lt;&gt;"A otra fase"),AND(IF(ISNUMBER(C14),AND(C14&gt;=1,C14&lt;=100,C14=INT(C14)),FALSE),COUNTIF($C$10:$C$39,C14)&gt;1),IF(LEN(TRIM(F14&amp;""))=0,FALSE,NOT(IF(ISNUMBER(F14),AND(F14&gt;=0,F14=ROUND(F14,6)),FALSE))),IF(LEN(TRIM(G14&amp;""))=0,FALSE,NOT(IF(ISNUMBER(G14),AND(G14=ROUND(G14,4)),FALSE))),AND(LEN(TRIM(E14&amp;""))&gt;0,LEN(TRIM(IFERROR(IF(COUNTBLANK(INDEX('VERSIONES'!$F$10:$F$109,MATCH(C14,'VERSIONES'!$B$10:$B$109,0)))=1,"",INDEX('VERSIONES'!$F$10:$F$109,MATCH(C14,'VERSIONES'!$B$10:$B$109,0))),"")&amp;""))&gt;0,UPPER(SUBSTITUTE(SUBSTITUTE(TRIM(E14&amp;""),"²","2"),"³","3"))&lt;&gt;UPPER(SUBSTITUTE(SUBSTITUTE(TRIM(IFERROR(IF(COUNTBLANK(INDEX('VERSIONES'!$F$10:$F$109,MATCH(C14,'VERSIONES'!$B$10:$B$109,0)))=1,"",INDEX('VERSIONES'!$F$10:$F$109,MATCH(C14,'VERSIONES'!$B$10:$B$109,0))),"")&amp;""),"²","2"),"³","3"))),IF(AND(ISNUMBER(IFERROR(IF(COUNTBLANK(INDEX('VERSIONES'!$G$10:$G$109,MATCH(C14,'VERSIONES'!$B$10:$B$109,0)))=1,"",INDEX('VERSIONES'!$G$10:$G$109,MATCH(C14,'VERSIONES'!$B$10:$B$109,0))),"")),ISNUMBER(F14)),ABS(IFERROR(IF(COUNTBLANK(INDEX('VERSIONES'!$G$10:$G$109,MATCH(C14,'VERSIONES'!$B$10:$B$109,0)))=1,"",INDEX('VERSIONES'!$G$10:$G$109,MATCH(C14,'VERSIONES'!$B$10:$B$109,0))),"")-F14)&gt;0.00000001,FALSE)))),ROUND(F14*G14,2),""),"")</f>
      </c>
      <c r="K14" s="39">
        <f>IF(NOT(ISNUMBER(N14)),"",IF(N14=2,"ROJO",IF(N14=1,"ÁMBAR","VERDE")))</f>
      </c>
      <c r="L14" s="39">
        <f>IFERROR(IF(NOT(COUNTA(C14:H14)&gt;0),"",IF(N14=2,"Revisamos ID único, tipo A otra fase, unidad y cantidad íntegra. No duplicamos ni inventamos un traslado.",IF(N14=1,IF(ISNUMBER(J14),"La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14" s="41" t="n">
        <f>IFERROR(IF(AND(IF(ISNUMBER(C14),AND(C14&gt;=1,C14&lt;=100,C14=INT(C14)),FALSE),IFERROR(IF(COUNTBLANK(INDEX('VERSIONES'!$L$10:$L$109,MATCH(C14,'VERSIONES'!$B$10:$B$109,0)))=1,"",INDEX('VERSIONES'!$L$10:$L$109,MATCH(C14,'VERSIONES'!$B$10:$B$109,0))),"")="A otra fase",AND(LEN(TRIM(D14&amp;""))&gt;0,TRIM(D14)&lt;&gt;"Pendiente",TRIM(D14)&lt;&gt;"Por confirmar"),LEN(TRIM(E14&amp;""))&gt;0,UPPER(SUBSTITUTE(SUBSTITUTE(TRIM(E14&amp;""),"²","2"),"³","3"))=UPPER(SUBSTITUTE(SUBSTITUTE(TRIM(IFERROR(IF(COUNTBLANK(INDEX('VERSIONES'!$F$10:$F$109,MATCH(C14,'VERSIONES'!$B$10:$B$109,0)))=1,"",INDEX('VERSIONES'!$F$10:$F$109,MATCH(C14,'VERSIONES'!$B$10:$B$109,0))),"")&amp;""),"²","2"),"³","3")),IF(ISNUMBER(F14),AND(F14&gt;=0,F14=ROUND(F14,6)),FALSE),IF(ISNUMBER(G14),AND(G14=ROUND(G14,4)),FALSE),AND(LEN(TRIM(H14&amp;""))&gt;0,TRIM(H14)&lt;&gt;"Pendiente",TRIM(H14)&lt;&gt;"Por confirmar"),NOT(OR(IF(LEN(TRIM(C14&amp;""))=0,FALSE,NOT(IF(ISNUMBER(C14),AND(C14&gt;=1,C14&lt;=100,C14=INT(C14)),FALSE))),AND(IF(ISNUMBER(C14),AND(C14&gt;=1,C14&lt;=100,C14=INT(C14)),FALSE),LEN(TRIM(IFERROR(IF(COUNTBLANK(INDEX('VERSIONES'!$L$10:$L$109,MATCH(C14,'VERSIONES'!$B$10:$B$109,0)))=1,"",INDEX('VERSIONES'!$L$10:$L$109,MATCH(C14,'VERSIONES'!$B$10:$B$109,0))),"")&amp;""))&gt;0,IFERROR(IF(COUNTBLANK(INDEX('VERSIONES'!$L$10:$L$109,MATCH(C14,'VERSIONES'!$B$10:$B$109,0)))=1,"",INDEX('VERSIONES'!$L$10:$L$109,MATCH(C14,'VERSIONES'!$B$10:$B$109,0))),"")&lt;&gt;"A otra fase"),AND(IF(ISNUMBER(C14),AND(C14&gt;=1,C14&lt;=100,C14=INT(C14)),FALSE),COUNTIF($C$10:$C$39,C14)&gt;1),IF(LEN(TRIM(F14&amp;""))=0,FALSE,NOT(IF(ISNUMBER(F14),AND(F14&gt;=0,F14=ROUND(F14,6)),FALSE))),IF(LEN(TRIM(G14&amp;""))=0,FALSE,NOT(IF(ISNUMBER(G14),AND(G14=ROUND(G14,4)),FALSE))),AND(LEN(TRIM(E14&amp;""))&gt;0,LEN(TRIM(IFERROR(IF(COUNTBLANK(INDEX('VERSIONES'!$F$10:$F$109,MATCH(C14,'VERSIONES'!$B$10:$B$109,0)))=1,"",INDEX('VERSIONES'!$F$10:$F$109,MATCH(C14,'VERSIONES'!$B$10:$B$109,0))),"")&amp;""))&gt;0,UPPER(SUBSTITUTE(SUBSTITUTE(TRIM(E14&amp;""),"²","2"),"³","3"))&lt;&gt;UPPER(SUBSTITUTE(SUBSTITUTE(TRIM(IFERROR(IF(COUNTBLANK(INDEX('VERSIONES'!$F$10:$F$109,MATCH(C14,'VERSIONES'!$B$10:$B$109,0)))=1,"",INDEX('VERSIONES'!$F$10:$F$109,MATCH(C14,'VERSIONES'!$B$10:$B$109,0))),"")&amp;""),"²","2"),"³","3"))),IF(AND(ISNUMBER(IFERROR(IF(COUNTBLANK(INDEX('VERSIONES'!$G$10:$G$109,MATCH(C14,'VERSIONES'!$B$10:$B$109,0)))=1,"",INDEX('VERSIONES'!$G$10:$G$109,MATCH(C14,'VERSIONES'!$B$10:$B$109,0))),"")),ISNUMBER(F14)),ABS(IFERROR(IF(COUNTBLANK(INDEX('VERSIONES'!$G$10:$G$109,MATCH(C14,'VERSIONES'!$B$10:$B$109,0)))=1,"",INDEX('VERSIONES'!$G$10:$G$109,MATCH(C14,'VERSIONES'!$B$10:$B$109,0))),"")-F14)&gt;0.00000001,FALSE)))),1,0),0)</f>
        <v>0</v>
      </c>
      <c r="N14" s="41">
        <f>IF(OR(ISERROR(C14),ISERROR(D14),ISERROR(E14),ISERROR(F14),ISERROR(G14),ISERROR(H14)),2,IFERROR(IF(NOT(COUNTA(C14:H14)&gt;0),"",IF(OR(IF(LEN(TRIM(C14&amp;""))=0,FALSE,NOT(IF(ISNUMBER(C14),AND(C14&gt;=1,C14&lt;=100,C14=INT(C14)),FALSE))),AND(IF(ISNUMBER(C14),AND(C14&gt;=1,C14&lt;=100,C14=INT(C14)),FALSE),LEN(TRIM(IFERROR(IF(COUNTBLANK(INDEX('VERSIONES'!$L$10:$L$109,MATCH(C14,'VERSIONES'!$B$10:$B$109,0)))=1,"",INDEX('VERSIONES'!$L$10:$L$109,MATCH(C14,'VERSIONES'!$B$10:$B$109,0))),"")&amp;""))&gt;0,IFERROR(IF(COUNTBLANK(INDEX('VERSIONES'!$L$10:$L$109,MATCH(C14,'VERSIONES'!$B$10:$B$109,0)))=1,"",INDEX('VERSIONES'!$L$10:$L$109,MATCH(C14,'VERSIONES'!$B$10:$B$109,0))),"")&lt;&gt;"A otra fase"),AND(IF(ISNUMBER(C14),AND(C14&gt;=1,C14&lt;=100,C14=INT(C14)),FALSE),COUNTIF($C$10:$C$39,C14)&gt;1),IF(LEN(TRIM(F14&amp;""))=0,FALSE,NOT(IF(ISNUMBER(F14),AND(F14&gt;=0,F14=ROUND(F14,6)),FALSE))),IF(LEN(TRIM(G14&amp;""))=0,FALSE,NOT(IF(ISNUMBER(G14),AND(G14=ROUND(G14,4)),FALSE))),AND(LEN(TRIM(E14&amp;""))&gt;0,LEN(TRIM(IFERROR(IF(COUNTBLANK(INDEX('VERSIONES'!$F$10:$F$109,MATCH(C14,'VERSIONES'!$B$10:$B$109,0)))=1,"",INDEX('VERSIONES'!$F$10:$F$109,MATCH(C14,'VERSIONES'!$B$10:$B$109,0))),"")&amp;""))&gt;0,UPPER(SUBSTITUTE(SUBSTITUTE(TRIM(E14&amp;""),"²","2"),"³","3"))&lt;&gt;UPPER(SUBSTITUTE(SUBSTITUTE(TRIM(IFERROR(IF(COUNTBLANK(INDEX('VERSIONES'!$F$10:$F$109,MATCH(C14,'VERSIONES'!$B$10:$B$109,0)))=1,"",INDEX('VERSIONES'!$F$10:$F$109,MATCH(C14,'VERSIONES'!$B$10:$B$109,0))),"")&amp;""),"²","2"),"³","3"))),IF(AND(ISNUMBER(IFERROR(IF(COUNTBLANK(INDEX('VERSIONES'!$G$10:$G$109,MATCH(C14,'VERSIONES'!$B$10:$B$109,0)))=1,"",INDEX('VERSIONES'!$G$10:$G$109,MATCH(C14,'VERSIONES'!$B$10:$B$109,0))),"")),ISNUMBER(F14)),ABS(IFERROR(IF(COUNTBLANK(INDEX('VERSIONES'!$G$10:$G$109,MATCH(C14,'VERSIONES'!$B$10:$B$109,0)))=1,"",INDEX('VERSIONES'!$G$10:$G$109,MATCH(C14,'VERSIONES'!$B$10:$B$109,0))),"")-F14)&gt;0.00000001,FALSE)),2,IF(AND(M14=1,IFERROR(IF(COUNTBLANK(INDEX('VERSIONES'!$W$10:$W$109,MATCH(C14,'VERSIONES'!$B$10:$B$109,0)))=1,"",INDEX('VERSIONES'!$W$10:$W$109,MATCH(C14,'VERSIONES'!$B$10:$B$109,0))),"")=1),0,1))),2))</f>
      </c>
    </row>
    <row r="15" ht="82" customHeight="1">
      <c r="B15" s="39" t="n">
        <v>6</v>
      </c>
      <c r="C15" s="44"/>
      <c r="D15" s="44"/>
      <c r="E15" s="44"/>
      <c r="F15" s="46"/>
      <c r="G15" s="47"/>
      <c r="H15" s="44"/>
      <c r="I15" s="40">
        <f>IFERROR(IF(AND(IF(ISNUMBER(C15),AND(C15&gt;=1,C15&lt;=100,C15=INT(C15)),FALSE),IFERROR(IF(COUNTBLANK(INDEX('VERSIONES'!$L$10:$L$109,MATCH(C15,'VERSIONES'!$B$10:$B$109,0)))=1,"",INDEX('VERSIONES'!$L$10:$L$109,MATCH(C15,'VERSIONES'!$B$10:$B$109,0))),"")="A otra fase",IFERROR(IF(COUNTBLANK(INDEX('VERSIONES'!$W$10:$W$109,MATCH(C15,'VERSIONES'!$B$10:$B$109,0)))=1,"",INDEX('VERSIONES'!$W$10:$W$109,MATCH(C15,'VERSIONES'!$B$10:$B$109,0))),"")=1,NOT(OR(IF(LEN(TRIM(C15&amp;""))=0,FALSE,NOT(IF(ISNUMBER(C15),AND(C15&gt;=1,C15&lt;=100,C15=INT(C15)),FALSE))),AND(IF(ISNUMBER(C15),AND(C15&gt;=1,C15&lt;=100,C15=INT(C15)),FALSE),LEN(TRIM(IFERROR(IF(COUNTBLANK(INDEX('VERSIONES'!$L$10:$L$109,MATCH(C15,'VERSIONES'!$B$10:$B$109,0)))=1,"",INDEX('VERSIONES'!$L$10:$L$109,MATCH(C15,'VERSIONES'!$B$10:$B$109,0))),"")&amp;""))&gt;0,IFERROR(IF(COUNTBLANK(INDEX('VERSIONES'!$L$10:$L$109,MATCH(C15,'VERSIONES'!$B$10:$B$109,0)))=1,"",INDEX('VERSIONES'!$L$10:$L$109,MATCH(C15,'VERSIONES'!$B$10:$B$109,0))),"")&lt;&gt;"A otra fase"),AND(IF(ISNUMBER(C15),AND(C15&gt;=1,C15&lt;=100,C15=INT(C15)),FALSE),COUNTIF($C$10:$C$39,C15)&gt;1),IF(LEN(TRIM(F15&amp;""))=0,FALSE,NOT(IF(ISNUMBER(F15),AND(F15&gt;=0,F15=ROUND(F15,6)),FALSE))),IF(LEN(TRIM(G15&amp;""))=0,FALSE,NOT(IF(ISNUMBER(G15),AND(G15=ROUND(G15,4)),FALSE))),AND(LEN(TRIM(E15&amp;""))&gt;0,LEN(TRIM(IFERROR(IF(COUNTBLANK(INDEX('VERSIONES'!$F$10:$F$109,MATCH(C15,'VERSIONES'!$B$10:$B$109,0)))=1,"",INDEX('VERSIONES'!$F$10:$F$109,MATCH(C15,'VERSIONES'!$B$10:$B$109,0))),"")&amp;""))&gt;0,UPPER(SUBSTITUTE(SUBSTITUTE(TRIM(E15&amp;""),"²","2"),"³","3"))&lt;&gt;UPPER(SUBSTITUTE(SUBSTITUTE(TRIM(IFERROR(IF(COUNTBLANK(INDEX('VERSIONES'!$F$10:$F$109,MATCH(C15,'VERSIONES'!$B$10:$B$109,0)))=1,"",INDEX('VERSIONES'!$F$10:$F$109,MATCH(C15,'VERSIONES'!$B$10:$B$109,0))),"")&amp;""),"²","2"),"³","3"))),IF(AND(ISNUMBER(IFERROR(IF(COUNTBLANK(INDEX('VERSIONES'!$G$10:$G$109,MATCH(C15,'VERSIONES'!$B$10:$B$109,0)))=1,"",INDEX('VERSIONES'!$G$10:$G$109,MATCH(C15,'VERSIONES'!$B$10:$B$109,0))),"")),ISNUMBER(F15)),ABS(IFERROR(IF(COUNTBLANK(INDEX('VERSIONES'!$G$10:$G$109,MATCH(C15,'VERSIONES'!$B$10:$B$109,0)))=1,"",INDEX('VERSIONES'!$G$10:$G$109,MATCH(C15,'VERSIONES'!$B$10:$B$109,0))),"")-F15)&gt;0.00000001,FALSE)))),IFERROR(IF(COUNTBLANK(INDEX('VERSIONES'!$Q$10:$Q$109,MATCH(C15,'VERSIONES'!$B$10:$B$109,0)))=1,"",INDEX('VERSIONES'!$Q$10:$Q$109,MATCH(C15,'VERSIONES'!$B$10:$B$109,0))),""),""),"")</f>
      </c>
      <c r="J15" s="40">
        <f>IFERROR(IF(AND(IF(ISNUMBER(C15),AND(C15&gt;=1,C15&lt;=100,C15=INT(C15)),FALSE),IFERROR(IF(COUNTBLANK(INDEX('VERSIONES'!$L$10:$L$109,MATCH(C15,'VERSIONES'!$B$10:$B$109,0)))=1,"",INDEX('VERSIONES'!$L$10:$L$109,MATCH(C15,'VERSIONES'!$B$10:$B$109,0))),"")="A otra fase",AND(LEN(TRIM(D15&amp;""))&gt;0,TRIM(D15)&lt;&gt;"Pendiente",TRIM(D15)&lt;&gt;"Por confirmar"),LEN(TRIM(E15&amp;""))&gt;0,UPPER(SUBSTITUTE(SUBSTITUTE(TRIM(E15&amp;""),"²","2"),"³","3"))=UPPER(SUBSTITUTE(SUBSTITUTE(TRIM(IFERROR(IF(COUNTBLANK(INDEX('VERSIONES'!$F$10:$F$109,MATCH(C15,'VERSIONES'!$B$10:$B$109,0)))=1,"",INDEX('VERSIONES'!$F$10:$F$109,MATCH(C15,'VERSIONES'!$B$10:$B$109,0))),"")&amp;""),"²","2"),"³","3")),IF(ISNUMBER(F15),AND(F15&gt;=0,F15=ROUND(F15,6)),FALSE),IF(ISNUMBER(G15),AND(G15=ROUND(G15,4)),FALSE),AND(LEN(TRIM(H15&amp;""))&gt;0,TRIM(H15)&lt;&gt;"Pendiente",TRIM(H15)&lt;&gt;"Por confirmar"),NOT(OR(IF(LEN(TRIM(C15&amp;""))=0,FALSE,NOT(IF(ISNUMBER(C15),AND(C15&gt;=1,C15&lt;=100,C15=INT(C15)),FALSE))),AND(IF(ISNUMBER(C15),AND(C15&gt;=1,C15&lt;=100,C15=INT(C15)),FALSE),LEN(TRIM(IFERROR(IF(COUNTBLANK(INDEX('VERSIONES'!$L$10:$L$109,MATCH(C15,'VERSIONES'!$B$10:$B$109,0)))=1,"",INDEX('VERSIONES'!$L$10:$L$109,MATCH(C15,'VERSIONES'!$B$10:$B$109,0))),"")&amp;""))&gt;0,IFERROR(IF(COUNTBLANK(INDEX('VERSIONES'!$L$10:$L$109,MATCH(C15,'VERSIONES'!$B$10:$B$109,0)))=1,"",INDEX('VERSIONES'!$L$10:$L$109,MATCH(C15,'VERSIONES'!$B$10:$B$109,0))),"")&lt;&gt;"A otra fase"),AND(IF(ISNUMBER(C15),AND(C15&gt;=1,C15&lt;=100,C15=INT(C15)),FALSE),COUNTIF($C$10:$C$39,C15)&gt;1),IF(LEN(TRIM(F15&amp;""))=0,FALSE,NOT(IF(ISNUMBER(F15),AND(F15&gt;=0,F15=ROUND(F15,6)),FALSE))),IF(LEN(TRIM(G15&amp;""))=0,FALSE,NOT(IF(ISNUMBER(G15),AND(G15=ROUND(G15,4)),FALSE))),AND(LEN(TRIM(E15&amp;""))&gt;0,LEN(TRIM(IFERROR(IF(COUNTBLANK(INDEX('VERSIONES'!$F$10:$F$109,MATCH(C15,'VERSIONES'!$B$10:$B$109,0)))=1,"",INDEX('VERSIONES'!$F$10:$F$109,MATCH(C15,'VERSIONES'!$B$10:$B$109,0))),"")&amp;""))&gt;0,UPPER(SUBSTITUTE(SUBSTITUTE(TRIM(E15&amp;""),"²","2"),"³","3"))&lt;&gt;UPPER(SUBSTITUTE(SUBSTITUTE(TRIM(IFERROR(IF(COUNTBLANK(INDEX('VERSIONES'!$F$10:$F$109,MATCH(C15,'VERSIONES'!$B$10:$B$109,0)))=1,"",INDEX('VERSIONES'!$F$10:$F$109,MATCH(C15,'VERSIONES'!$B$10:$B$109,0))),"")&amp;""),"²","2"),"³","3"))),IF(AND(ISNUMBER(IFERROR(IF(COUNTBLANK(INDEX('VERSIONES'!$G$10:$G$109,MATCH(C15,'VERSIONES'!$B$10:$B$109,0)))=1,"",INDEX('VERSIONES'!$G$10:$G$109,MATCH(C15,'VERSIONES'!$B$10:$B$109,0))),"")),ISNUMBER(F15)),ABS(IFERROR(IF(COUNTBLANK(INDEX('VERSIONES'!$G$10:$G$109,MATCH(C15,'VERSIONES'!$B$10:$B$109,0)))=1,"",INDEX('VERSIONES'!$G$10:$G$109,MATCH(C15,'VERSIONES'!$B$10:$B$109,0))),"")-F15)&gt;0.00000001,FALSE)))),ROUND(F15*G15,2),""),"")</f>
      </c>
      <c r="K15" s="39">
        <f>IF(NOT(ISNUMBER(N15)),"",IF(N15=2,"ROJO",IF(N15=1,"ÁMBAR","VERDE")))</f>
      </c>
      <c r="L15" s="39">
        <f>IFERROR(IF(NOT(COUNTA(C15:H15)&gt;0),"",IF(N15=2,"Revisamos ID único, tipo A otra fase, unidad y cantidad íntegra. No duplicamos ni inventamos un traslado.",IF(N15=1,IF(ISNUMBER(J15),"La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15" s="41" t="n">
        <f>IFERROR(IF(AND(IF(ISNUMBER(C15),AND(C15&gt;=1,C15&lt;=100,C15=INT(C15)),FALSE),IFERROR(IF(COUNTBLANK(INDEX('VERSIONES'!$L$10:$L$109,MATCH(C15,'VERSIONES'!$B$10:$B$109,0)))=1,"",INDEX('VERSIONES'!$L$10:$L$109,MATCH(C15,'VERSIONES'!$B$10:$B$109,0))),"")="A otra fase",AND(LEN(TRIM(D15&amp;""))&gt;0,TRIM(D15)&lt;&gt;"Pendiente",TRIM(D15)&lt;&gt;"Por confirmar"),LEN(TRIM(E15&amp;""))&gt;0,UPPER(SUBSTITUTE(SUBSTITUTE(TRIM(E15&amp;""),"²","2"),"³","3"))=UPPER(SUBSTITUTE(SUBSTITUTE(TRIM(IFERROR(IF(COUNTBLANK(INDEX('VERSIONES'!$F$10:$F$109,MATCH(C15,'VERSIONES'!$B$10:$B$109,0)))=1,"",INDEX('VERSIONES'!$F$10:$F$109,MATCH(C15,'VERSIONES'!$B$10:$B$109,0))),"")&amp;""),"²","2"),"³","3")),IF(ISNUMBER(F15),AND(F15&gt;=0,F15=ROUND(F15,6)),FALSE),IF(ISNUMBER(G15),AND(G15=ROUND(G15,4)),FALSE),AND(LEN(TRIM(H15&amp;""))&gt;0,TRIM(H15)&lt;&gt;"Pendiente",TRIM(H15)&lt;&gt;"Por confirmar"),NOT(OR(IF(LEN(TRIM(C15&amp;""))=0,FALSE,NOT(IF(ISNUMBER(C15),AND(C15&gt;=1,C15&lt;=100,C15=INT(C15)),FALSE))),AND(IF(ISNUMBER(C15),AND(C15&gt;=1,C15&lt;=100,C15=INT(C15)),FALSE),LEN(TRIM(IFERROR(IF(COUNTBLANK(INDEX('VERSIONES'!$L$10:$L$109,MATCH(C15,'VERSIONES'!$B$10:$B$109,0)))=1,"",INDEX('VERSIONES'!$L$10:$L$109,MATCH(C15,'VERSIONES'!$B$10:$B$109,0))),"")&amp;""))&gt;0,IFERROR(IF(COUNTBLANK(INDEX('VERSIONES'!$L$10:$L$109,MATCH(C15,'VERSIONES'!$B$10:$B$109,0)))=1,"",INDEX('VERSIONES'!$L$10:$L$109,MATCH(C15,'VERSIONES'!$B$10:$B$109,0))),"")&lt;&gt;"A otra fase"),AND(IF(ISNUMBER(C15),AND(C15&gt;=1,C15&lt;=100,C15=INT(C15)),FALSE),COUNTIF($C$10:$C$39,C15)&gt;1),IF(LEN(TRIM(F15&amp;""))=0,FALSE,NOT(IF(ISNUMBER(F15),AND(F15&gt;=0,F15=ROUND(F15,6)),FALSE))),IF(LEN(TRIM(G15&amp;""))=0,FALSE,NOT(IF(ISNUMBER(G15),AND(G15=ROUND(G15,4)),FALSE))),AND(LEN(TRIM(E15&amp;""))&gt;0,LEN(TRIM(IFERROR(IF(COUNTBLANK(INDEX('VERSIONES'!$F$10:$F$109,MATCH(C15,'VERSIONES'!$B$10:$B$109,0)))=1,"",INDEX('VERSIONES'!$F$10:$F$109,MATCH(C15,'VERSIONES'!$B$10:$B$109,0))),"")&amp;""))&gt;0,UPPER(SUBSTITUTE(SUBSTITUTE(TRIM(E15&amp;""),"²","2"),"³","3"))&lt;&gt;UPPER(SUBSTITUTE(SUBSTITUTE(TRIM(IFERROR(IF(COUNTBLANK(INDEX('VERSIONES'!$F$10:$F$109,MATCH(C15,'VERSIONES'!$B$10:$B$109,0)))=1,"",INDEX('VERSIONES'!$F$10:$F$109,MATCH(C15,'VERSIONES'!$B$10:$B$109,0))),"")&amp;""),"²","2"),"³","3"))),IF(AND(ISNUMBER(IFERROR(IF(COUNTBLANK(INDEX('VERSIONES'!$G$10:$G$109,MATCH(C15,'VERSIONES'!$B$10:$B$109,0)))=1,"",INDEX('VERSIONES'!$G$10:$G$109,MATCH(C15,'VERSIONES'!$B$10:$B$109,0))),"")),ISNUMBER(F15)),ABS(IFERROR(IF(COUNTBLANK(INDEX('VERSIONES'!$G$10:$G$109,MATCH(C15,'VERSIONES'!$B$10:$B$109,0)))=1,"",INDEX('VERSIONES'!$G$10:$G$109,MATCH(C15,'VERSIONES'!$B$10:$B$109,0))),"")-F15)&gt;0.00000001,FALSE)))),1,0),0)</f>
        <v>0</v>
      </c>
      <c r="N15" s="41">
        <f>IF(OR(ISERROR(C15),ISERROR(D15),ISERROR(E15),ISERROR(F15),ISERROR(G15),ISERROR(H15)),2,IFERROR(IF(NOT(COUNTA(C15:H15)&gt;0),"",IF(OR(IF(LEN(TRIM(C15&amp;""))=0,FALSE,NOT(IF(ISNUMBER(C15),AND(C15&gt;=1,C15&lt;=100,C15=INT(C15)),FALSE))),AND(IF(ISNUMBER(C15),AND(C15&gt;=1,C15&lt;=100,C15=INT(C15)),FALSE),LEN(TRIM(IFERROR(IF(COUNTBLANK(INDEX('VERSIONES'!$L$10:$L$109,MATCH(C15,'VERSIONES'!$B$10:$B$109,0)))=1,"",INDEX('VERSIONES'!$L$10:$L$109,MATCH(C15,'VERSIONES'!$B$10:$B$109,0))),"")&amp;""))&gt;0,IFERROR(IF(COUNTBLANK(INDEX('VERSIONES'!$L$10:$L$109,MATCH(C15,'VERSIONES'!$B$10:$B$109,0)))=1,"",INDEX('VERSIONES'!$L$10:$L$109,MATCH(C15,'VERSIONES'!$B$10:$B$109,0))),"")&lt;&gt;"A otra fase"),AND(IF(ISNUMBER(C15),AND(C15&gt;=1,C15&lt;=100,C15=INT(C15)),FALSE),COUNTIF($C$10:$C$39,C15)&gt;1),IF(LEN(TRIM(F15&amp;""))=0,FALSE,NOT(IF(ISNUMBER(F15),AND(F15&gt;=0,F15=ROUND(F15,6)),FALSE))),IF(LEN(TRIM(G15&amp;""))=0,FALSE,NOT(IF(ISNUMBER(G15),AND(G15=ROUND(G15,4)),FALSE))),AND(LEN(TRIM(E15&amp;""))&gt;0,LEN(TRIM(IFERROR(IF(COUNTBLANK(INDEX('VERSIONES'!$F$10:$F$109,MATCH(C15,'VERSIONES'!$B$10:$B$109,0)))=1,"",INDEX('VERSIONES'!$F$10:$F$109,MATCH(C15,'VERSIONES'!$B$10:$B$109,0))),"")&amp;""))&gt;0,UPPER(SUBSTITUTE(SUBSTITUTE(TRIM(E15&amp;""),"²","2"),"³","3"))&lt;&gt;UPPER(SUBSTITUTE(SUBSTITUTE(TRIM(IFERROR(IF(COUNTBLANK(INDEX('VERSIONES'!$F$10:$F$109,MATCH(C15,'VERSIONES'!$B$10:$B$109,0)))=1,"",INDEX('VERSIONES'!$F$10:$F$109,MATCH(C15,'VERSIONES'!$B$10:$B$109,0))),"")&amp;""),"²","2"),"³","3"))),IF(AND(ISNUMBER(IFERROR(IF(COUNTBLANK(INDEX('VERSIONES'!$G$10:$G$109,MATCH(C15,'VERSIONES'!$B$10:$B$109,0)))=1,"",INDEX('VERSIONES'!$G$10:$G$109,MATCH(C15,'VERSIONES'!$B$10:$B$109,0))),"")),ISNUMBER(F15)),ABS(IFERROR(IF(COUNTBLANK(INDEX('VERSIONES'!$G$10:$G$109,MATCH(C15,'VERSIONES'!$B$10:$B$109,0)))=1,"",INDEX('VERSIONES'!$G$10:$G$109,MATCH(C15,'VERSIONES'!$B$10:$B$109,0))),"")-F15)&gt;0.00000001,FALSE)),2,IF(AND(M15=1,IFERROR(IF(COUNTBLANK(INDEX('VERSIONES'!$W$10:$W$109,MATCH(C15,'VERSIONES'!$B$10:$B$109,0)))=1,"",INDEX('VERSIONES'!$W$10:$W$109,MATCH(C15,'VERSIONES'!$B$10:$B$109,0))),"")=1),0,1))),2))</f>
      </c>
    </row>
    <row r="16" ht="82" customHeight="1">
      <c r="B16" s="39" t="n">
        <v>7</v>
      </c>
      <c r="C16" s="44"/>
      <c r="D16" s="44"/>
      <c r="E16" s="44"/>
      <c r="F16" s="46"/>
      <c r="G16" s="47"/>
      <c r="H16" s="44"/>
      <c r="I16" s="40">
        <f>IFERROR(IF(AND(IF(ISNUMBER(C16),AND(C16&gt;=1,C16&lt;=100,C16=INT(C16)),FALSE),IFERROR(IF(COUNTBLANK(INDEX('VERSIONES'!$L$10:$L$109,MATCH(C16,'VERSIONES'!$B$10:$B$109,0)))=1,"",INDEX('VERSIONES'!$L$10:$L$109,MATCH(C16,'VERSIONES'!$B$10:$B$109,0))),"")="A otra fase",IFERROR(IF(COUNTBLANK(INDEX('VERSIONES'!$W$10:$W$109,MATCH(C16,'VERSIONES'!$B$10:$B$109,0)))=1,"",INDEX('VERSIONES'!$W$10:$W$109,MATCH(C16,'VERSIONES'!$B$10:$B$109,0))),"")=1,NOT(OR(IF(LEN(TRIM(C16&amp;""))=0,FALSE,NOT(IF(ISNUMBER(C16),AND(C16&gt;=1,C16&lt;=100,C16=INT(C16)),FALSE))),AND(IF(ISNUMBER(C16),AND(C16&gt;=1,C16&lt;=100,C16=INT(C16)),FALSE),LEN(TRIM(IFERROR(IF(COUNTBLANK(INDEX('VERSIONES'!$L$10:$L$109,MATCH(C16,'VERSIONES'!$B$10:$B$109,0)))=1,"",INDEX('VERSIONES'!$L$10:$L$109,MATCH(C16,'VERSIONES'!$B$10:$B$109,0))),"")&amp;""))&gt;0,IFERROR(IF(COUNTBLANK(INDEX('VERSIONES'!$L$10:$L$109,MATCH(C16,'VERSIONES'!$B$10:$B$109,0)))=1,"",INDEX('VERSIONES'!$L$10:$L$109,MATCH(C16,'VERSIONES'!$B$10:$B$109,0))),"")&lt;&gt;"A otra fase"),AND(IF(ISNUMBER(C16),AND(C16&gt;=1,C16&lt;=100,C16=INT(C16)),FALSE),COUNTIF($C$10:$C$39,C16)&gt;1),IF(LEN(TRIM(F16&amp;""))=0,FALSE,NOT(IF(ISNUMBER(F16),AND(F16&gt;=0,F16=ROUND(F16,6)),FALSE))),IF(LEN(TRIM(G16&amp;""))=0,FALSE,NOT(IF(ISNUMBER(G16),AND(G16=ROUND(G16,4)),FALSE))),AND(LEN(TRIM(E16&amp;""))&gt;0,LEN(TRIM(IFERROR(IF(COUNTBLANK(INDEX('VERSIONES'!$F$10:$F$109,MATCH(C16,'VERSIONES'!$B$10:$B$109,0)))=1,"",INDEX('VERSIONES'!$F$10:$F$109,MATCH(C16,'VERSIONES'!$B$10:$B$109,0))),"")&amp;""))&gt;0,UPPER(SUBSTITUTE(SUBSTITUTE(TRIM(E16&amp;""),"²","2"),"³","3"))&lt;&gt;UPPER(SUBSTITUTE(SUBSTITUTE(TRIM(IFERROR(IF(COUNTBLANK(INDEX('VERSIONES'!$F$10:$F$109,MATCH(C16,'VERSIONES'!$B$10:$B$109,0)))=1,"",INDEX('VERSIONES'!$F$10:$F$109,MATCH(C16,'VERSIONES'!$B$10:$B$109,0))),"")&amp;""),"²","2"),"³","3"))),IF(AND(ISNUMBER(IFERROR(IF(COUNTBLANK(INDEX('VERSIONES'!$G$10:$G$109,MATCH(C16,'VERSIONES'!$B$10:$B$109,0)))=1,"",INDEX('VERSIONES'!$G$10:$G$109,MATCH(C16,'VERSIONES'!$B$10:$B$109,0))),"")),ISNUMBER(F16)),ABS(IFERROR(IF(COUNTBLANK(INDEX('VERSIONES'!$G$10:$G$109,MATCH(C16,'VERSIONES'!$B$10:$B$109,0)))=1,"",INDEX('VERSIONES'!$G$10:$G$109,MATCH(C16,'VERSIONES'!$B$10:$B$109,0))),"")-F16)&gt;0.00000001,FALSE)))),IFERROR(IF(COUNTBLANK(INDEX('VERSIONES'!$Q$10:$Q$109,MATCH(C16,'VERSIONES'!$B$10:$B$109,0)))=1,"",INDEX('VERSIONES'!$Q$10:$Q$109,MATCH(C16,'VERSIONES'!$B$10:$B$109,0))),""),""),"")</f>
      </c>
      <c r="J16" s="40">
        <f>IFERROR(IF(AND(IF(ISNUMBER(C16),AND(C16&gt;=1,C16&lt;=100,C16=INT(C16)),FALSE),IFERROR(IF(COUNTBLANK(INDEX('VERSIONES'!$L$10:$L$109,MATCH(C16,'VERSIONES'!$B$10:$B$109,0)))=1,"",INDEX('VERSIONES'!$L$10:$L$109,MATCH(C16,'VERSIONES'!$B$10:$B$109,0))),"")="A otra fase",AND(LEN(TRIM(D16&amp;""))&gt;0,TRIM(D16)&lt;&gt;"Pendiente",TRIM(D16)&lt;&gt;"Por confirmar"),LEN(TRIM(E16&amp;""))&gt;0,UPPER(SUBSTITUTE(SUBSTITUTE(TRIM(E16&amp;""),"²","2"),"³","3"))=UPPER(SUBSTITUTE(SUBSTITUTE(TRIM(IFERROR(IF(COUNTBLANK(INDEX('VERSIONES'!$F$10:$F$109,MATCH(C16,'VERSIONES'!$B$10:$B$109,0)))=1,"",INDEX('VERSIONES'!$F$10:$F$109,MATCH(C16,'VERSIONES'!$B$10:$B$109,0))),"")&amp;""),"²","2"),"³","3")),IF(ISNUMBER(F16),AND(F16&gt;=0,F16=ROUND(F16,6)),FALSE),IF(ISNUMBER(G16),AND(G16=ROUND(G16,4)),FALSE),AND(LEN(TRIM(H16&amp;""))&gt;0,TRIM(H16)&lt;&gt;"Pendiente",TRIM(H16)&lt;&gt;"Por confirmar"),NOT(OR(IF(LEN(TRIM(C16&amp;""))=0,FALSE,NOT(IF(ISNUMBER(C16),AND(C16&gt;=1,C16&lt;=100,C16=INT(C16)),FALSE))),AND(IF(ISNUMBER(C16),AND(C16&gt;=1,C16&lt;=100,C16=INT(C16)),FALSE),LEN(TRIM(IFERROR(IF(COUNTBLANK(INDEX('VERSIONES'!$L$10:$L$109,MATCH(C16,'VERSIONES'!$B$10:$B$109,0)))=1,"",INDEX('VERSIONES'!$L$10:$L$109,MATCH(C16,'VERSIONES'!$B$10:$B$109,0))),"")&amp;""))&gt;0,IFERROR(IF(COUNTBLANK(INDEX('VERSIONES'!$L$10:$L$109,MATCH(C16,'VERSIONES'!$B$10:$B$109,0)))=1,"",INDEX('VERSIONES'!$L$10:$L$109,MATCH(C16,'VERSIONES'!$B$10:$B$109,0))),"")&lt;&gt;"A otra fase"),AND(IF(ISNUMBER(C16),AND(C16&gt;=1,C16&lt;=100,C16=INT(C16)),FALSE),COUNTIF($C$10:$C$39,C16)&gt;1),IF(LEN(TRIM(F16&amp;""))=0,FALSE,NOT(IF(ISNUMBER(F16),AND(F16&gt;=0,F16=ROUND(F16,6)),FALSE))),IF(LEN(TRIM(G16&amp;""))=0,FALSE,NOT(IF(ISNUMBER(G16),AND(G16=ROUND(G16,4)),FALSE))),AND(LEN(TRIM(E16&amp;""))&gt;0,LEN(TRIM(IFERROR(IF(COUNTBLANK(INDEX('VERSIONES'!$F$10:$F$109,MATCH(C16,'VERSIONES'!$B$10:$B$109,0)))=1,"",INDEX('VERSIONES'!$F$10:$F$109,MATCH(C16,'VERSIONES'!$B$10:$B$109,0))),"")&amp;""))&gt;0,UPPER(SUBSTITUTE(SUBSTITUTE(TRIM(E16&amp;""),"²","2"),"³","3"))&lt;&gt;UPPER(SUBSTITUTE(SUBSTITUTE(TRIM(IFERROR(IF(COUNTBLANK(INDEX('VERSIONES'!$F$10:$F$109,MATCH(C16,'VERSIONES'!$B$10:$B$109,0)))=1,"",INDEX('VERSIONES'!$F$10:$F$109,MATCH(C16,'VERSIONES'!$B$10:$B$109,0))),"")&amp;""),"²","2"),"³","3"))),IF(AND(ISNUMBER(IFERROR(IF(COUNTBLANK(INDEX('VERSIONES'!$G$10:$G$109,MATCH(C16,'VERSIONES'!$B$10:$B$109,0)))=1,"",INDEX('VERSIONES'!$G$10:$G$109,MATCH(C16,'VERSIONES'!$B$10:$B$109,0))),"")),ISNUMBER(F16)),ABS(IFERROR(IF(COUNTBLANK(INDEX('VERSIONES'!$G$10:$G$109,MATCH(C16,'VERSIONES'!$B$10:$B$109,0)))=1,"",INDEX('VERSIONES'!$G$10:$G$109,MATCH(C16,'VERSIONES'!$B$10:$B$109,0))),"")-F16)&gt;0.00000001,FALSE)))),ROUND(F16*G16,2),""),"")</f>
      </c>
      <c r="K16" s="39">
        <f>IF(NOT(ISNUMBER(N16)),"",IF(N16=2,"ROJO",IF(N16=1,"ÁMBAR","VERDE")))</f>
      </c>
      <c r="L16" s="39">
        <f>IFERROR(IF(NOT(COUNTA(C16:H16)&gt;0),"",IF(N16=2,"Revisamos ID único, tipo A otra fase, unidad y cantidad íntegra. No duplicamos ni inventamos un traslado.",IF(N16=1,IF(ISNUMBER(J16),"La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16" s="41" t="n">
        <f>IFERROR(IF(AND(IF(ISNUMBER(C16),AND(C16&gt;=1,C16&lt;=100,C16=INT(C16)),FALSE),IFERROR(IF(COUNTBLANK(INDEX('VERSIONES'!$L$10:$L$109,MATCH(C16,'VERSIONES'!$B$10:$B$109,0)))=1,"",INDEX('VERSIONES'!$L$10:$L$109,MATCH(C16,'VERSIONES'!$B$10:$B$109,0))),"")="A otra fase",AND(LEN(TRIM(D16&amp;""))&gt;0,TRIM(D16)&lt;&gt;"Pendiente",TRIM(D16)&lt;&gt;"Por confirmar"),LEN(TRIM(E16&amp;""))&gt;0,UPPER(SUBSTITUTE(SUBSTITUTE(TRIM(E16&amp;""),"²","2"),"³","3"))=UPPER(SUBSTITUTE(SUBSTITUTE(TRIM(IFERROR(IF(COUNTBLANK(INDEX('VERSIONES'!$F$10:$F$109,MATCH(C16,'VERSIONES'!$B$10:$B$109,0)))=1,"",INDEX('VERSIONES'!$F$10:$F$109,MATCH(C16,'VERSIONES'!$B$10:$B$109,0))),"")&amp;""),"²","2"),"³","3")),IF(ISNUMBER(F16),AND(F16&gt;=0,F16=ROUND(F16,6)),FALSE),IF(ISNUMBER(G16),AND(G16=ROUND(G16,4)),FALSE),AND(LEN(TRIM(H16&amp;""))&gt;0,TRIM(H16)&lt;&gt;"Pendiente",TRIM(H16)&lt;&gt;"Por confirmar"),NOT(OR(IF(LEN(TRIM(C16&amp;""))=0,FALSE,NOT(IF(ISNUMBER(C16),AND(C16&gt;=1,C16&lt;=100,C16=INT(C16)),FALSE))),AND(IF(ISNUMBER(C16),AND(C16&gt;=1,C16&lt;=100,C16=INT(C16)),FALSE),LEN(TRIM(IFERROR(IF(COUNTBLANK(INDEX('VERSIONES'!$L$10:$L$109,MATCH(C16,'VERSIONES'!$B$10:$B$109,0)))=1,"",INDEX('VERSIONES'!$L$10:$L$109,MATCH(C16,'VERSIONES'!$B$10:$B$109,0))),"")&amp;""))&gt;0,IFERROR(IF(COUNTBLANK(INDEX('VERSIONES'!$L$10:$L$109,MATCH(C16,'VERSIONES'!$B$10:$B$109,0)))=1,"",INDEX('VERSIONES'!$L$10:$L$109,MATCH(C16,'VERSIONES'!$B$10:$B$109,0))),"")&lt;&gt;"A otra fase"),AND(IF(ISNUMBER(C16),AND(C16&gt;=1,C16&lt;=100,C16=INT(C16)),FALSE),COUNTIF($C$10:$C$39,C16)&gt;1),IF(LEN(TRIM(F16&amp;""))=0,FALSE,NOT(IF(ISNUMBER(F16),AND(F16&gt;=0,F16=ROUND(F16,6)),FALSE))),IF(LEN(TRIM(G16&amp;""))=0,FALSE,NOT(IF(ISNUMBER(G16),AND(G16=ROUND(G16,4)),FALSE))),AND(LEN(TRIM(E16&amp;""))&gt;0,LEN(TRIM(IFERROR(IF(COUNTBLANK(INDEX('VERSIONES'!$F$10:$F$109,MATCH(C16,'VERSIONES'!$B$10:$B$109,0)))=1,"",INDEX('VERSIONES'!$F$10:$F$109,MATCH(C16,'VERSIONES'!$B$10:$B$109,0))),"")&amp;""))&gt;0,UPPER(SUBSTITUTE(SUBSTITUTE(TRIM(E16&amp;""),"²","2"),"³","3"))&lt;&gt;UPPER(SUBSTITUTE(SUBSTITUTE(TRIM(IFERROR(IF(COUNTBLANK(INDEX('VERSIONES'!$F$10:$F$109,MATCH(C16,'VERSIONES'!$B$10:$B$109,0)))=1,"",INDEX('VERSIONES'!$F$10:$F$109,MATCH(C16,'VERSIONES'!$B$10:$B$109,0))),"")&amp;""),"²","2"),"³","3"))),IF(AND(ISNUMBER(IFERROR(IF(COUNTBLANK(INDEX('VERSIONES'!$G$10:$G$109,MATCH(C16,'VERSIONES'!$B$10:$B$109,0)))=1,"",INDEX('VERSIONES'!$G$10:$G$109,MATCH(C16,'VERSIONES'!$B$10:$B$109,0))),"")),ISNUMBER(F16)),ABS(IFERROR(IF(COUNTBLANK(INDEX('VERSIONES'!$G$10:$G$109,MATCH(C16,'VERSIONES'!$B$10:$B$109,0)))=1,"",INDEX('VERSIONES'!$G$10:$G$109,MATCH(C16,'VERSIONES'!$B$10:$B$109,0))),"")-F16)&gt;0.00000001,FALSE)))),1,0),0)</f>
        <v>0</v>
      </c>
      <c r="N16" s="41">
        <f>IF(OR(ISERROR(C16),ISERROR(D16),ISERROR(E16),ISERROR(F16),ISERROR(G16),ISERROR(H16)),2,IFERROR(IF(NOT(COUNTA(C16:H16)&gt;0),"",IF(OR(IF(LEN(TRIM(C16&amp;""))=0,FALSE,NOT(IF(ISNUMBER(C16),AND(C16&gt;=1,C16&lt;=100,C16=INT(C16)),FALSE))),AND(IF(ISNUMBER(C16),AND(C16&gt;=1,C16&lt;=100,C16=INT(C16)),FALSE),LEN(TRIM(IFERROR(IF(COUNTBLANK(INDEX('VERSIONES'!$L$10:$L$109,MATCH(C16,'VERSIONES'!$B$10:$B$109,0)))=1,"",INDEX('VERSIONES'!$L$10:$L$109,MATCH(C16,'VERSIONES'!$B$10:$B$109,0))),"")&amp;""))&gt;0,IFERROR(IF(COUNTBLANK(INDEX('VERSIONES'!$L$10:$L$109,MATCH(C16,'VERSIONES'!$B$10:$B$109,0)))=1,"",INDEX('VERSIONES'!$L$10:$L$109,MATCH(C16,'VERSIONES'!$B$10:$B$109,0))),"")&lt;&gt;"A otra fase"),AND(IF(ISNUMBER(C16),AND(C16&gt;=1,C16&lt;=100,C16=INT(C16)),FALSE),COUNTIF($C$10:$C$39,C16)&gt;1),IF(LEN(TRIM(F16&amp;""))=0,FALSE,NOT(IF(ISNUMBER(F16),AND(F16&gt;=0,F16=ROUND(F16,6)),FALSE))),IF(LEN(TRIM(G16&amp;""))=0,FALSE,NOT(IF(ISNUMBER(G16),AND(G16=ROUND(G16,4)),FALSE))),AND(LEN(TRIM(E16&amp;""))&gt;0,LEN(TRIM(IFERROR(IF(COUNTBLANK(INDEX('VERSIONES'!$F$10:$F$109,MATCH(C16,'VERSIONES'!$B$10:$B$109,0)))=1,"",INDEX('VERSIONES'!$F$10:$F$109,MATCH(C16,'VERSIONES'!$B$10:$B$109,0))),"")&amp;""))&gt;0,UPPER(SUBSTITUTE(SUBSTITUTE(TRIM(E16&amp;""),"²","2"),"³","3"))&lt;&gt;UPPER(SUBSTITUTE(SUBSTITUTE(TRIM(IFERROR(IF(COUNTBLANK(INDEX('VERSIONES'!$F$10:$F$109,MATCH(C16,'VERSIONES'!$B$10:$B$109,0)))=1,"",INDEX('VERSIONES'!$F$10:$F$109,MATCH(C16,'VERSIONES'!$B$10:$B$109,0))),"")&amp;""),"²","2"),"³","3"))),IF(AND(ISNUMBER(IFERROR(IF(COUNTBLANK(INDEX('VERSIONES'!$G$10:$G$109,MATCH(C16,'VERSIONES'!$B$10:$B$109,0)))=1,"",INDEX('VERSIONES'!$G$10:$G$109,MATCH(C16,'VERSIONES'!$B$10:$B$109,0))),"")),ISNUMBER(F16)),ABS(IFERROR(IF(COUNTBLANK(INDEX('VERSIONES'!$G$10:$G$109,MATCH(C16,'VERSIONES'!$B$10:$B$109,0)))=1,"",INDEX('VERSIONES'!$G$10:$G$109,MATCH(C16,'VERSIONES'!$B$10:$B$109,0))),"")-F16)&gt;0.00000001,FALSE)),2,IF(AND(M16=1,IFERROR(IF(COUNTBLANK(INDEX('VERSIONES'!$W$10:$W$109,MATCH(C16,'VERSIONES'!$B$10:$B$109,0)))=1,"",INDEX('VERSIONES'!$W$10:$W$109,MATCH(C16,'VERSIONES'!$B$10:$B$109,0))),"")=1),0,1))),2))</f>
      </c>
    </row>
    <row r="17" ht="82" customHeight="1">
      <c r="B17" s="39" t="n">
        <v>8</v>
      </c>
      <c r="C17" s="44"/>
      <c r="D17" s="44"/>
      <c r="E17" s="44"/>
      <c r="F17" s="46"/>
      <c r="G17" s="47"/>
      <c r="H17" s="44"/>
      <c r="I17" s="40">
        <f>IFERROR(IF(AND(IF(ISNUMBER(C17),AND(C17&gt;=1,C17&lt;=100,C17=INT(C17)),FALSE),IFERROR(IF(COUNTBLANK(INDEX('VERSIONES'!$L$10:$L$109,MATCH(C17,'VERSIONES'!$B$10:$B$109,0)))=1,"",INDEX('VERSIONES'!$L$10:$L$109,MATCH(C17,'VERSIONES'!$B$10:$B$109,0))),"")="A otra fase",IFERROR(IF(COUNTBLANK(INDEX('VERSIONES'!$W$10:$W$109,MATCH(C17,'VERSIONES'!$B$10:$B$109,0)))=1,"",INDEX('VERSIONES'!$W$10:$W$109,MATCH(C17,'VERSIONES'!$B$10:$B$109,0))),"")=1,NOT(OR(IF(LEN(TRIM(C17&amp;""))=0,FALSE,NOT(IF(ISNUMBER(C17),AND(C17&gt;=1,C17&lt;=100,C17=INT(C17)),FALSE))),AND(IF(ISNUMBER(C17),AND(C17&gt;=1,C17&lt;=100,C17=INT(C17)),FALSE),LEN(TRIM(IFERROR(IF(COUNTBLANK(INDEX('VERSIONES'!$L$10:$L$109,MATCH(C17,'VERSIONES'!$B$10:$B$109,0)))=1,"",INDEX('VERSIONES'!$L$10:$L$109,MATCH(C17,'VERSIONES'!$B$10:$B$109,0))),"")&amp;""))&gt;0,IFERROR(IF(COUNTBLANK(INDEX('VERSIONES'!$L$10:$L$109,MATCH(C17,'VERSIONES'!$B$10:$B$109,0)))=1,"",INDEX('VERSIONES'!$L$10:$L$109,MATCH(C17,'VERSIONES'!$B$10:$B$109,0))),"")&lt;&gt;"A otra fase"),AND(IF(ISNUMBER(C17),AND(C17&gt;=1,C17&lt;=100,C17=INT(C17)),FALSE),COUNTIF($C$10:$C$39,C17)&gt;1),IF(LEN(TRIM(F17&amp;""))=0,FALSE,NOT(IF(ISNUMBER(F17),AND(F17&gt;=0,F17=ROUND(F17,6)),FALSE))),IF(LEN(TRIM(G17&amp;""))=0,FALSE,NOT(IF(ISNUMBER(G17),AND(G17=ROUND(G17,4)),FALSE))),AND(LEN(TRIM(E17&amp;""))&gt;0,LEN(TRIM(IFERROR(IF(COUNTBLANK(INDEX('VERSIONES'!$F$10:$F$109,MATCH(C17,'VERSIONES'!$B$10:$B$109,0)))=1,"",INDEX('VERSIONES'!$F$10:$F$109,MATCH(C17,'VERSIONES'!$B$10:$B$109,0))),"")&amp;""))&gt;0,UPPER(SUBSTITUTE(SUBSTITUTE(TRIM(E17&amp;""),"²","2"),"³","3"))&lt;&gt;UPPER(SUBSTITUTE(SUBSTITUTE(TRIM(IFERROR(IF(COUNTBLANK(INDEX('VERSIONES'!$F$10:$F$109,MATCH(C17,'VERSIONES'!$B$10:$B$109,0)))=1,"",INDEX('VERSIONES'!$F$10:$F$109,MATCH(C17,'VERSIONES'!$B$10:$B$109,0))),"")&amp;""),"²","2"),"³","3"))),IF(AND(ISNUMBER(IFERROR(IF(COUNTBLANK(INDEX('VERSIONES'!$G$10:$G$109,MATCH(C17,'VERSIONES'!$B$10:$B$109,0)))=1,"",INDEX('VERSIONES'!$G$10:$G$109,MATCH(C17,'VERSIONES'!$B$10:$B$109,0))),"")),ISNUMBER(F17)),ABS(IFERROR(IF(COUNTBLANK(INDEX('VERSIONES'!$G$10:$G$109,MATCH(C17,'VERSIONES'!$B$10:$B$109,0)))=1,"",INDEX('VERSIONES'!$G$10:$G$109,MATCH(C17,'VERSIONES'!$B$10:$B$109,0))),"")-F17)&gt;0.00000001,FALSE)))),IFERROR(IF(COUNTBLANK(INDEX('VERSIONES'!$Q$10:$Q$109,MATCH(C17,'VERSIONES'!$B$10:$B$109,0)))=1,"",INDEX('VERSIONES'!$Q$10:$Q$109,MATCH(C17,'VERSIONES'!$B$10:$B$109,0))),""),""),"")</f>
      </c>
      <c r="J17" s="40">
        <f>IFERROR(IF(AND(IF(ISNUMBER(C17),AND(C17&gt;=1,C17&lt;=100,C17=INT(C17)),FALSE),IFERROR(IF(COUNTBLANK(INDEX('VERSIONES'!$L$10:$L$109,MATCH(C17,'VERSIONES'!$B$10:$B$109,0)))=1,"",INDEX('VERSIONES'!$L$10:$L$109,MATCH(C17,'VERSIONES'!$B$10:$B$109,0))),"")="A otra fase",AND(LEN(TRIM(D17&amp;""))&gt;0,TRIM(D17)&lt;&gt;"Pendiente",TRIM(D17)&lt;&gt;"Por confirmar"),LEN(TRIM(E17&amp;""))&gt;0,UPPER(SUBSTITUTE(SUBSTITUTE(TRIM(E17&amp;""),"²","2"),"³","3"))=UPPER(SUBSTITUTE(SUBSTITUTE(TRIM(IFERROR(IF(COUNTBLANK(INDEX('VERSIONES'!$F$10:$F$109,MATCH(C17,'VERSIONES'!$B$10:$B$109,0)))=1,"",INDEX('VERSIONES'!$F$10:$F$109,MATCH(C17,'VERSIONES'!$B$10:$B$109,0))),"")&amp;""),"²","2"),"³","3")),IF(ISNUMBER(F17),AND(F17&gt;=0,F17=ROUND(F17,6)),FALSE),IF(ISNUMBER(G17),AND(G17=ROUND(G17,4)),FALSE),AND(LEN(TRIM(H17&amp;""))&gt;0,TRIM(H17)&lt;&gt;"Pendiente",TRIM(H17)&lt;&gt;"Por confirmar"),NOT(OR(IF(LEN(TRIM(C17&amp;""))=0,FALSE,NOT(IF(ISNUMBER(C17),AND(C17&gt;=1,C17&lt;=100,C17=INT(C17)),FALSE))),AND(IF(ISNUMBER(C17),AND(C17&gt;=1,C17&lt;=100,C17=INT(C17)),FALSE),LEN(TRIM(IFERROR(IF(COUNTBLANK(INDEX('VERSIONES'!$L$10:$L$109,MATCH(C17,'VERSIONES'!$B$10:$B$109,0)))=1,"",INDEX('VERSIONES'!$L$10:$L$109,MATCH(C17,'VERSIONES'!$B$10:$B$109,0))),"")&amp;""))&gt;0,IFERROR(IF(COUNTBLANK(INDEX('VERSIONES'!$L$10:$L$109,MATCH(C17,'VERSIONES'!$B$10:$B$109,0)))=1,"",INDEX('VERSIONES'!$L$10:$L$109,MATCH(C17,'VERSIONES'!$B$10:$B$109,0))),"")&lt;&gt;"A otra fase"),AND(IF(ISNUMBER(C17),AND(C17&gt;=1,C17&lt;=100,C17=INT(C17)),FALSE),COUNTIF($C$10:$C$39,C17)&gt;1),IF(LEN(TRIM(F17&amp;""))=0,FALSE,NOT(IF(ISNUMBER(F17),AND(F17&gt;=0,F17=ROUND(F17,6)),FALSE))),IF(LEN(TRIM(G17&amp;""))=0,FALSE,NOT(IF(ISNUMBER(G17),AND(G17=ROUND(G17,4)),FALSE))),AND(LEN(TRIM(E17&amp;""))&gt;0,LEN(TRIM(IFERROR(IF(COUNTBLANK(INDEX('VERSIONES'!$F$10:$F$109,MATCH(C17,'VERSIONES'!$B$10:$B$109,0)))=1,"",INDEX('VERSIONES'!$F$10:$F$109,MATCH(C17,'VERSIONES'!$B$10:$B$109,0))),"")&amp;""))&gt;0,UPPER(SUBSTITUTE(SUBSTITUTE(TRIM(E17&amp;""),"²","2"),"³","3"))&lt;&gt;UPPER(SUBSTITUTE(SUBSTITUTE(TRIM(IFERROR(IF(COUNTBLANK(INDEX('VERSIONES'!$F$10:$F$109,MATCH(C17,'VERSIONES'!$B$10:$B$109,0)))=1,"",INDEX('VERSIONES'!$F$10:$F$109,MATCH(C17,'VERSIONES'!$B$10:$B$109,0))),"")&amp;""),"²","2"),"³","3"))),IF(AND(ISNUMBER(IFERROR(IF(COUNTBLANK(INDEX('VERSIONES'!$G$10:$G$109,MATCH(C17,'VERSIONES'!$B$10:$B$109,0)))=1,"",INDEX('VERSIONES'!$G$10:$G$109,MATCH(C17,'VERSIONES'!$B$10:$B$109,0))),"")),ISNUMBER(F17)),ABS(IFERROR(IF(COUNTBLANK(INDEX('VERSIONES'!$G$10:$G$109,MATCH(C17,'VERSIONES'!$B$10:$B$109,0)))=1,"",INDEX('VERSIONES'!$G$10:$G$109,MATCH(C17,'VERSIONES'!$B$10:$B$109,0))),"")-F17)&gt;0.00000001,FALSE)))),ROUND(F17*G17,2),""),"")</f>
      </c>
      <c r="K17" s="39">
        <f>IF(NOT(ISNUMBER(N17)),"",IF(N17=2,"ROJO",IF(N17=1,"ÁMBAR","VERDE")))</f>
      </c>
      <c r="L17" s="39">
        <f>IFERROR(IF(NOT(COUNTA(C17:H17)&gt;0),"",IF(N17=2,"Revisamos ID único, tipo A otra fase, unidad y cantidad íntegra. No duplicamos ni inventamos un traslado.",IF(N17=1,IF(ISNUMBER(J17),"La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17" s="41" t="n">
        <f>IFERROR(IF(AND(IF(ISNUMBER(C17),AND(C17&gt;=1,C17&lt;=100,C17=INT(C17)),FALSE),IFERROR(IF(COUNTBLANK(INDEX('VERSIONES'!$L$10:$L$109,MATCH(C17,'VERSIONES'!$B$10:$B$109,0)))=1,"",INDEX('VERSIONES'!$L$10:$L$109,MATCH(C17,'VERSIONES'!$B$10:$B$109,0))),"")="A otra fase",AND(LEN(TRIM(D17&amp;""))&gt;0,TRIM(D17)&lt;&gt;"Pendiente",TRIM(D17)&lt;&gt;"Por confirmar"),LEN(TRIM(E17&amp;""))&gt;0,UPPER(SUBSTITUTE(SUBSTITUTE(TRIM(E17&amp;""),"²","2"),"³","3"))=UPPER(SUBSTITUTE(SUBSTITUTE(TRIM(IFERROR(IF(COUNTBLANK(INDEX('VERSIONES'!$F$10:$F$109,MATCH(C17,'VERSIONES'!$B$10:$B$109,0)))=1,"",INDEX('VERSIONES'!$F$10:$F$109,MATCH(C17,'VERSIONES'!$B$10:$B$109,0))),"")&amp;""),"²","2"),"³","3")),IF(ISNUMBER(F17),AND(F17&gt;=0,F17=ROUND(F17,6)),FALSE),IF(ISNUMBER(G17),AND(G17=ROUND(G17,4)),FALSE),AND(LEN(TRIM(H17&amp;""))&gt;0,TRIM(H17)&lt;&gt;"Pendiente",TRIM(H17)&lt;&gt;"Por confirmar"),NOT(OR(IF(LEN(TRIM(C17&amp;""))=0,FALSE,NOT(IF(ISNUMBER(C17),AND(C17&gt;=1,C17&lt;=100,C17=INT(C17)),FALSE))),AND(IF(ISNUMBER(C17),AND(C17&gt;=1,C17&lt;=100,C17=INT(C17)),FALSE),LEN(TRIM(IFERROR(IF(COUNTBLANK(INDEX('VERSIONES'!$L$10:$L$109,MATCH(C17,'VERSIONES'!$B$10:$B$109,0)))=1,"",INDEX('VERSIONES'!$L$10:$L$109,MATCH(C17,'VERSIONES'!$B$10:$B$109,0))),"")&amp;""))&gt;0,IFERROR(IF(COUNTBLANK(INDEX('VERSIONES'!$L$10:$L$109,MATCH(C17,'VERSIONES'!$B$10:$B$109,0)))=1,"",INDEX('VERSIONES'!$L$10:$L$109,MATCH(C17,'VERSIONES'!$B$10:$B$109,0))),"")&lt;&gt;"A otra fase"),AND(IF(ISNUMBER(C17),AND(C17&gt;=1,C17&lt;=100,C17=INT(C17)),FALSE),COUNTIF($C$10:$C$39,C17)&gt;1),IF(LEN(TRIM(F17&amp;""))=0,FALSE,NOT(IF(ISNUMBER(F17),AND(F17&gt;=0,F17=ROUND(F17,6)),FALSE))),IF(LEN(TRIM(G17&amp;""))=0,FALSE,NOT(IF(ISNUMBER(G17),AND(G17=ROUND(G17,4)),FALSE))),AND(LEN(TRIM(E17&amp;""))&gt;0,LEN(TRIM(IFERROR(IF(COUNTBLANK(INDEX('VERSIONES'!$F$10:$F$109,MATCH(C17,'VERSIONES'!$B$10:$B$109,0)))=1,"",INDEX('VERSIONES'!$F$10:$F$109,MATCH(C17,'VERSIONES'!$B$10:$B$109,0))),"")&amp;""))&gt;0,UPPER(SUBSTITUTE(SUBSTITUTE(TRIM(E17&amp;""),"²","2"),"³","3"))&lt;&gt;UPPER(SUBSTITUTE(SUBSTITUTE(TRIM(IFERROR(IF(COUNTBLANK(INDEX('VERSIONES'!$F$10:$F$109,MATCH(C17,'VERSIONES'!$B$10:$B$109,0)))=1,"",INDEX('VERSIONES'!$F$10:$F$109,MATCH(C17,'VERSIONES'!$B$10:$B$109,0))),"")&amp;""),"²","2"),"³","3"))),IF(AND(ISNUMBER(IFERROR(IF(COUNTBLANK(INDEX('VERSIONES'!$G$10:$G$109,MATCH(C17,'VERSIONES'!$B$10:$B$109,0)))=1,"",INDEX('VERSIONES'!$G$10:$G$109,MATCH(C17,'VERSIONES'!$B$10:$B$109,0))),"")),ISNUMBER(F17)),ABS(IFERROR(IF(COUNTBLANK(INDEX('VERSIONES'!$G$10:$G$109,MATCH(C17,'VERSIONES'!$B$10:$B$109,0)))=1,"",INDEX('VERSIONES'!$G$10:$G$109,MATCH(C17,'VERSIONES'!$B$10:$B$109,0))),"")-F17)&gt;0.00000001,FALSE)))),1,0),0)</f>
        <v>0</v>
      </c>
      <c r="N17" s="41">
        <f>IF(OR(ISERROR(C17),ISERROR(D17),ISERROR(E17),ISERROR(F17),ISERROR(G17),ISERROR(H17)),2,IFERROR(IF(NOT(COUNTA(C17:H17)&gt;0),"",IF(OR(IF(LEN(TRIM(C17&amp;""))=0,FALSE,NOT(IF(ISNUMBER(C17),AND(C17&gt;=1,C17&lt;=100,C17=INT(C17)),FALSE))),AND(IF(ISNUMBER(C17),AND(C17&gt;=1,C17&lt;=100,C17=INT(C17)),FALSE),LEN(TRIM(IFERROR(IF(COUNTBLANK(INDEX('VERSIONES'!$L$10:$L$109,MATCH(C17,'VERSIONES'!$B$10:$B$109,0)))=1,"",INDEX('VERSIONES'!$L$10:$L$109,MATCH(C17,'VERSIONES'!$B$10:$B$109,0))),"")&amp;""))&gt;0,IFERROR(IF(COUNTBLANK(INDEX('VERSIONES'!$L$10:$L$109,MATCH(C17,'VERSIONES'!$B$10:$B$109,0)))=1,"",INDEX('VERSIONES'!$L$10:$L$109,MATCH(C17,'VERSIONES'!$B$10:$B$109,0))),"")&lt;&gt;"A otra fase"),AND(IF(ISNUMBER(C17),AND(C17&gt;=1,C17&lt;=100,C17=INT(C17)),FALSE),COUNTIF($C$10:$C$39,C17)&gt;1),IF(LEN(TRIM(F17&amp;""))=0,FALSE,NOT(IF(ISNUMBER(F17),AND(F17&gt;=0,F17=ROUND(F17,6)),FALSE))),IF(LEN(TRIM(G17&amp;""))=0,FALSE,NOT(IF(ISNUMBER(G17),AND(G17=ROUND(G17,4)),FALSE))),AND(LEN(TRIM(E17&amp;""))&gt;0,LEN(TRIM(IFERROR(IF(COUNTBLANK(INDEX('VERSIONES'!$F$10:$F$109,MATCH(C17,'VERSIONES'!$B$10:$B$109,0)))=1,"",INDEX('VERSIONES'!$F$10:$F$109,MATCH(C17,'VERSIONES'!$B$10:$B$109,0))),"")&amp;""))&gt;0,UPPER(SUBSTITUTE(SUBSTITUTE(TRIM(E17&amp;""),"²","2"),"³","3"))&lt;&gt;UPPER(SUBSTITUTE(SUBSTITUTE(TRIM(IFERROR(IF(COUNTBLANK(INDEX('VERSIONES'!$F$10:$F$109,MATCH(C17,'VERSIONES'!$B$10:$B$109,0)))=1,"",INDEX('VERSIONES'!$F$10:$F$109,MATCH(C17,'VERSIONES'!$B$10:$B$109,0))),"")&amp;""),"²","2"),"³","3"))),IF(AND(ISNUMBER(IFERROR(IF(COUNTBLANK(INDEX('VERSIONES'!$G$10:$G$109,MATCH(C17,'VERSIONES'!$B$10:$B$109,0)))=1,"",INDEX('VERSIONES'!$G$10:$G$109,MATCH(C17,'VERSIONES'!$B$10:$B$109,0))),"")),ISNUMBER(F17)),ABS(IFERROR(IF(COUNTBLANK(INDEX('VERSIONES'!$G$10:$G$109,MATCH(C17,'VERSIONES'!$B$10:$B$109,0)))=1,"",INDEX('VERSIONES'!$G$10:$G$109,MATCH(C17,'VERSIONES'!$B$10:$B$109,0))),"")-F17)&gt;0.00000001,FALSE)),2,IF(AND(M17=1,IFERROR(IF(COUNTBLANK(INDEX('VERSIONES'!$W$10:$W$109,MATCH(C17,'VERSIONES'!$B$10:$B$109,0)))=1,"",INDEX('VERSIONES'!$W$10:$W$109,MATCH(C17,'VERSIONES'!$B$10:$B$109,0))),"")=1),0,1))),2))</f>
      </c>
    </row>
    <row r="18" ht="82" customHeight="1">
      <c r="B18" s="39" t="n">
        <v>9</v>
      </c>
      <c r="C18" s="44"/>
      <c r="D18" s="44"/>
      <c r="E18" s="44"/>
      <c r="F18" s="46"/>
      <c r="G18" s="47"/>
      <c r="H18" s="44"/>
      <c r="I18" s="40">
        <f>IFERROR(IF(AND(IF(ISNUMBER(C18),AND(C18&gt;=1,C18&lt;=100,C18=INT(C18)),FALSE),IFERROR(IF(COUNTBLANK(INDEX('VERSIONES'!$L$10:$L$109,MATCH(C18,'VERSIONES'!$B$10:$B$109,0)))=1,"",INDEX('VERSIONES'!$L$10:$L$109,MATCH(C18,'VERSIONES'!$B$10:$B$109,0))),"")="A otra fase",IFERROR(IF(COUNTBLANK(INDEX('VERSIONES'!$W$10:$W$109,MATCH(C18,'VERSIONES'!$B$10:$B$109,0)))=1,"",INDEX('VERSIONES'!$W$10:$W$109,MATCH(C18,'VERSIONES'!$B$10:$B$109,0))),"")=1,NOT(OR(IF(LEN(TRIM(C18&amp;""))=0,FALSE,NOT(IF(ISNUMBER(C18),AND(C18&gt;=1,C18&lt;=100,C18=INT(C18)),FALSE))),AND(IF(ISNUMBER(C18),AND(C18&gt;=1,C18&lt;=100,C18=INT(C18)),FALSE),LEN(TRIM(IFERROR(IF(COUNTBLANK(INDEX('VERSIONES'!$L$10:$L$109,MATCH(C18,'VERSIONES'!$B$10:$B$109,0)))=1,"",INDEX('VERSIONES'!$L$10:$L$109,MATCH(C18,'VERSIONES'!$B$10:$B$109,0))),"")&amp;""))&gt;0,IFERROR(IF(COUNTBLANK(INDEX('VERSIONES'!$L$10:$L$109,MATCH(C18,'VERSIONES'!$B$10:$B$109,0)))=1,"",INDEX('VERSIONES'!$L$10:$L$109,MATCH(C18,'VERSIONES'!$B$10:$B$109,0))),"")&lt;&gt;"A otra fase"),AND(IF(ISNUMBER(C18),AND(C18&gt;=1,C18&lt;=100,C18=INT(C18)),FALSE),COUNTIF($C$10:$C$39,C18)&gt;1),IF(LEN(TRIM(F18&amp;""))=0,FALSE,NOT(IF(ISNUMBER(F18),AND(F18&gt;=0,F18=ROUND(F18,6)),FALSE))),IF(LEN(TRIM(G18&amp;""))=0,FALSE,NOT(IF(ISNUMBER(G18),AND(G18=ROUND(G18,4)),FALSE))),AND(LEN(TRIM(E18&amp;""))&gt;0,LEN(TRIM(IFERROR(IF(COUNTBLANK(INDEX('VERSIONES'!$F$10:$F$109,MATCH(C18,'VERSIONES'!$B$10:$B$109,0)))=1,"",INDEX('VERSIONES'!$F$10:$F$109,MATCH(C18,'VERSIONES'!$B$10:$B$109,0))),"")&amp;""))&gt;0,UPPER(SUBSTITUTE(SUBSTITUTE(TRIM(E18&amp;""),"²","2"),"³","3"))&lt;&gt;UPPER(SUBSTITUTE(SUBSTITUTE(TRIM(IFERROR(IF(COUNTBLANK(INDEX('VERSIONES'!$F$10:$F$109,MATCH(C18,'VERSIONES'!$B$10:$B$109,0)))=1,"",INDEX('VERSIONES'!$F$10:$F$109,MATCH(C18,'VERSIONES'!$B$10:$B$109,0))),"")&amp;""),"²","2"),"³","3"))),IF(AND(ISNUMBER(IFERROR(IF(COUNTBLANK(INDEX('VERSIONES'!$G$10:$G$109,MATCH(C18,'VERSIONES'!$B$10:$B$109,0)))=1,"",INDEX('VERSIONES'!$G$10:$G$109,MATCH(C18,'VERSIONES'!$B$10:$B$109,0))),"")),ISNUMBER(F18)),ABS(IFERROR(IF(COUNTBLANK(INDEX('VERSIONES'!$G$10:$G$109,MATCH(C18,'VERSIONES'!$B$10:$B$109,0)))=1,"",INDEX('VERSIONES'!$G$10:$G$109,MATCH(C18,'VERSIONES'!$B$10:$B$109,0))),"")-F18)&gt;0.00000001,FALSE)))),IFERROR(IF(COUNTBLANK(INDEX('VERSIONES'!$Q$10:$Q$109,MATCH(C18,'VERSIONES'!$B$10:$B$109,0)))=1,"",INDEX('VERSIONES'!$Q$10:$Q$109,MATCH(C18,'VERSIONES'!$B$10:$B$109,0))),""),""),"")</f>
      </c>
      <c r="J18" s="40">
        <f>IFERROR(IF(AND(IF(ISNUMBER(C18),AND(C18&gt;=1,C18&lt;=100,C18=INT(C18)),FALSE),IFERROR(IF(COUNTBLANK(INDEX('VERSIONES'!$L$10:$L$109,MATCH(C18,'VERSIONES'!$B$10:$B$109,0)))=1,"",INDEX('VERSIONES'!$L$10:$L$109,MATCH(C18,'VERSIONES'!$B$10:$B$109,0))),"")="A otra fase",AND(LEN(TRIM(D18&amp;""))&gt;0,TRIM(D18)&lt;&gt;"Pendiente",TRIM(D18)&lt;&gt;"Por confirmar"),LEN(TRIM(E18&amp;""))&gt;0,UPPER(SUBSTITUTE(SUBSTITUTE(TRIM(E18&amp;""),"²","2"),"³","3"))=UPPER(SUBSTITUTE(SUBSTITUTE(TRIM(IFERROR(IF(COUNTBLANK(INDEX('VERSIONES'!$F$10:$F$109,MATCH(C18,'VERSIONES'!$B$10:$B$109,0)))=1,"",INDEX('VERSIONES'!$F$10:$F$109,MATCH(C18,'VERSIONES'!$B$10:$B$109,0))),"")&amp;""),"²","2"),"³","3")),IF(ISNUMBER(F18),AND(F18&gt;=0,F18=ROUND(F18,6)),FALSE),IF(ISNUMBER(G18),AND(G18=ROUND(G18,4)),FALSE),AND(LEN(TRIM(H18&amp;""))&gt;0,TRIM(H18)&lt;&gt;"Pendiente",TRIM(H18)&lt;&gt;"Por confirmar"),NOT(OR(IF(LEN(TRIM(C18&amp;""))=0,FALSE,NOT(IF(ISNUMBER(C18),AND(C18&gt;=1,C18&lt;=100,C18=INT(C18)),FALSE))),AND(IF(ISNUMBER(C18),AND(C18&gt;=1,C18&lt;=100,C18=INT(C18)),FALSE),LEN(TRIM(IFERROR(IF(COUNTBLANK(INDEX('VERSIONES'!$L$10:$L$109,MATCH(C18,'VERSIONES'!$B$10:$B$109,0)))=1,"",INDEX('VERSIONES'!$L$10:$L$109,MATCH(C18,'VERSIONES'!$B$10:$B$109,0))),"")&amp;""))&gt;0,IFERROR(IF(COUNTBLANK(INDEX('VERSIONES'!$L$10:$L$109,MATCH(C18,'VERSIONES'!$B$10:$B$109,0)))=1,"",INDEX('VERSIONES'!$L$10:$L$109,MATCH(C18,'VERSIONES'!$B$10:$B$109,0))),"")&lt;&gt;"A otra fase"),AND(IF(ISNUMBER(C18),AND(C18&gt;=1,C18&lt;=100,C18=INT(C18)),FALSE),COUNTIF($C$10:$C$39,C18)&gt;1),IF(LEN(TRIM(F18&amp;""))=0,FALSE,NOT(IF(ISNUMBER(F18),AND(F18&gt;=0,F18=ROUND(F18,6)),FALSE))),IF(LEN(TRIM(G18&amp;""))=0,FALSE,NOT(IF(ISNUMBER(G18),AND(G18=ROUND(G18,4)),FALSE))),AND(LEN(TRIM(E18&amp;""))&gt;0,LEN(TRIM(IFERROR(IF(COUNTBLANK(INDEX('VERSIONES'!$F$10:$F$109,MATCH(C18,'VERSIONES'!$B$10:$B$109,0)))=1,"",INDEX('VERSIONES'!$F$10:$F$109,MATCH(C18,'VERSIONES'!$B$10:$B$109,0))),"")&amp;""))&gt;0,UPPER(SUBSTITUTE(SUBSTITUTE(TRIM(E18&amp;""),"²","2"),"³","3"))&lt;&gt;UPPER(SUBSTITUTE(SUBSTITUTE(TRIM(IFERROR(IF(COUNTBLANK(INDEX('VERSIONES'!$F$10:$F$109,MATCH(C18,'VERSIONES'!$B$10:$B$109,0)))=1,"",INDEX('VERSIONES'!$F$10:$F$109,MATCH(C18,'VERSIONES'!$B$10:$B$109,0))),"")&amp;""),"²","2"),"³","3"))),IF(AND(ISNUMBER(IFERROR(IF(COUNTBLANK(INDEX('VERSIONES'!$G$10:$G$109,MATCH(C18,'VERSIONES'!$B$10:$B$109,0)))=1,"",INDEX('VERSIONES'!$G$10:$G$109,MATCH(C18,'VERSIONES'!$B$10:$B$109,0))),"")),ISNUMBER(F18)),ABS(IFERROR(IF(COUNTBLANK(INDEX('VERSIONES'!$G$10:$G$109,MATCH(C18,'VERSIONES'!$B$10:$B$109,0)))=1,"",INDEX('VERSIONES'!$G$10:$G$109,MATCH(C18,'VERSIONES'!$B$10:$B$109,0))),"")-F18)&gt;0.00000001,FALSE)))),ROUND(F18*G18,2),""),"")</f>
      </c>
      <c r="K18" s="39">
        <f>IF(NOT(ISNUMBER(N18)),"",IF(N18=2,"ROJO",IF(N18=1,"ÁMBAR","VERDE")))</f>
      </c>
      <c r="L18" s="39">
        <f>IFERROR(IF(NOT(COUNTA(C18:H18)&gt;0),"",IF(N18=2,"Revisamos ID único, tipo A otra fase, unidad y cantidad íntegra. No duplicamos ni inventamos un traslado.",IF(N18=1,IF(ISNUMBER(J18),"La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18" s="41" t="n">
        <f>IFERROR(IF(AND(IF(ISNUMBER(C18),AND(C18&gt;=1,C18&lt;=100,C18=INT(C18)),FALSE),IFERROR(IF(COUNTBLANK(INDEX('VERSIONES'!$L$10:$L$109,MATCH(C18,'VERSIONES'!$B$10:$B$109,0)))=1,"",INDEX('VERSIONES'!$L$10:$L$109,MATCH(C18,'VERSIONES'!$B$10:$B$109,0))),"")="A otra fase",AND(LEN(TRIM(D18&amp;""))&gt;0,TRIM(D18)&lt;&gt;"Pendiente",TRIM(D18)&lt;&gt;"Por confirmar"),LEN(TRIM(E18&amp;""))&gt;0,UPPER(SUBSTITUTE(SUBSTITUTE(TRIM(E18&amp;""),"²","2"),"³","3"))=UPPER(SUBSTITUTE(SUBSTITUTE(TRIM(IFERROR(IF(COUNTBLANK(INDEX('VERSIONES'!$F$10:$F$109,MATCH(C18,'VERSIONES'!$B$10:$B$109,0)))=1,"",INDEX('VERSIONES'!$F$10:$F$109,MATCH(C18,'VERSIONES'!$B$10:$B$109,0))),"")&amp;""),"²","2"),"³","3")),IF(ISNUMBER(F18),AND(F18&gt;=0,F18=ROUND(F18,6)),FALSE),IF(ISNUMBER(G18),AND(G18=ROUND(G18,4)),FALSE),AND(LEN(TRIM(H18&amp;""))&gt;0,TRIM(H18)&lt;&gt;"Pendiente",TRIM(H18)&lt;&gt;"Por confirmar"),NOT(OR(IF(LEN(TRIM(C18&amp;""))=0,FALSE,NOT(IF(ISNUMBER(C18),AND(C18&gt;=1,C18&lt;=100,C18=INT(C18)),FALSE))),AND(IF(ISNUMBER(C18),AND(C18&gt;=1,C18&lt;=100,C18=INT(C18)),FALSE),LEN(TRIM(IFERROR(IF(COUNTBLANK(INDEX('VERSIONES'!$L$10:$L$109,MATCH(C18,'VERSIONES'!$B$10:$B$109,0)))=1,"",INDEX('VERSIONES'!$L$10:$L$109,MATCH(C18,'VERSIONES'!$B$10:$B$109,0))),"")&amp;""))&gt;0,IFERROR(IF(COUNTBLANK(INDEX('VERSIONES'!$L$10:$L$109,MATCH(C18,'VERSIONES'!$B$10:$B$109,0)))=1,"",INDEX('VERSIONES'!$L$10:$L$109,MATCH(C18,'VERSIONES'!$B$10:$B$109,0))),"")&lt;&gt;"A otra fase"),AND(IF(ISNUMBER(C18),AND(C18&gt;=1,C18&lt;=100,C18=INT(C18)),FALSE),COUNTIF($C$10:$C$39,C18)&gt;1),IF(LEN(TRIM(F18&amp;""))=0,FALSE,NOT(IF(ISNUMBER(F18),AND(F18&gt;=0,F18=ROUND(F18,6)),FALSE))),IF(LEN(TRIM(G18&amp;""))=0,FALSE,NOT(IF(ISNUMBER(G18),AND(G18=ROUND(G18,4)),FALSE))),AND(LEN(TRIM(E18&amp;""))&gt;0,LEN(TRIM(IFERROR(IF(COUNTBLANK(INDEX('VERSIONES'!$F$10:$F$109,MATCH(C18,'VERSIONES'!$B$10:$B$109,0)))=1,"",INDEX('VERSIONES'!$F$10:$F$109,MATCH(C18,'VERSIONES'!$B$10:$B$109,0))),"")&amp;""))&gt;0,UPPER(SUBSTITUTE(SUBSTITUTE(TRIM(E18&amp;""),"²","2"),"³","3"))&lt;&gt;UPPER(SUBSTITUTE(SUBSTITUTE(TRIM(IFERROR(IF(COUNTBLANK(INDEX('VERSIONES'!$F$10:$F$109,MATCH(C18,'VERSIONES'!$B$10:$B$109,0)))=1,"",INDEX('VERSIONES'!$F$10:$F$109,MATCH(C18,'VERSIONES'!$B$10:$B$109,0))),"")&amp;""),"²","2"),"³","3"))),IF(AND(ISNUMBER(IFERROR(IF(COUNTBLANK(INDEX('VERSIONES'!$G$10:$G$109,MATCH(C18,'VERSIONES'!$B$10:$B$109,0)))=1,"",INDEX('VERSIONES'!$G$10:$G$109,MATCH(C18,'VERSIONES'!$B$10:$B$109,0))),"")),ISNUMBER(F18)),ABS(IFERROR(IF(COUNTBLANK(INDEX('VERSIONES'!$G$10:$G$109,MATCH(C18,'VERSIONES'!$B$10:$B$109,0)))=1,"",INDEX('VERSIONES'!$G$10:$G$109,MATCH(C18,'VERSIONES'!$B$10:$B$109,0))),"")-F18)&gt;0.00000001,FALSE)))),1,0),0)</f>
        <v>0</v>
      </c>
      <c r="N18" s="41">
        <f>IF(OR(ISERROR(C18),ISERROR(D18),ISERROR(E18),ISERROR(F18),ISERROR(G18),ISERROR(H18)),2,IFERROR(IF(NOT(COUNTA(C18:H18)&gt;0),"",IF(OR(IF(LEN(TRIM(C18&amp;""))=0,FALSE,NOT(IF(ISNUMBER(C18),AND(C18&gt;=1,C18&lt;=100,C18=INT(C18)),FALSE))),AND(IF(ISNUMBER(C18),AND(C18&gt;=1,C18&lt;=100,C18=INT(C18)),FALSE),LEN(TRIM(IFERROR(IF(COUNTBLANK(INDEX('VERSIONES'!$L$10:$L$109,MATCH(C18,'VERSIONES'!$B$10:$B$109,0)))=1,"",INDEX('VERSIONES'!$L$10:$L$109,MATCH(C18,'VERSIONES'!$B$10:$B$109,0))),"")&amp;""))&gt;0,IFERROR(IF(COUNTBLANK(INDEX('VERSIONES'!$L$10:$L$109,MATCH(C18,'VERSIONES'!$B$10:$B$109,0)))=1,"",INDEX('VERSIONES'!$L$10:$L$109,MATCH(C18,'VERSIONES'!$B$10:$B$109,0))),"")&lt;&gt;"A otra fase"),AND(IF(ISNUMBER(C18),AND(C18&gt;=1,C18&lt;=100,C18=INT(C18)),FALSE),COUNTIF($C$10:$C$39,C18)&gt;1),IF(LEN(TRIM(F18&amp;""))=0,FALSE,NOT(IF(ISNUMBER(F18),AND(F18&gt;=0,F18=ROUND(F18,6)),FALSE))),IF(LEN(TRIM(G18&amp;""))=0,FALSE,NOT(IF(ISNUMBER(G18),AND(G18=ROUND(G18,4)),FALSE))),AND(LEN(TRIM(E18&amp;""))&gt;0,LEN(TRIM(IFERROR(IF(COUNTBLANK(INDEX('VERSIONES'!$F$10:$F$109,MATCH(C18,'VERSIONES'!$B$10:$B$109,0)))=1,"",INDEX('VERSIONES'!$F$10:$F$109,MATCH(C18,'VERSIONES'!$B$10:$B$109,0))),"")&amp;""))&gt;0,UPPER(SUBSTITUTE(SUBSTITUTE(TRIM(E18&amp;""),"²","2"),"³","3"))&lt;&gt;UPPER(SUBSTITUTE(SUBSTITUTE(TRIM(IFERROR(IF(COUNTBLANK(INDEX('VERSIONES'!$F$10:$F$109,MATCH(C18,'VERSIONES'!$B$10:$B$109,0)))=1,"",INDEX('VERSIONES'!$F$10:$F$109,MATCH(C18,'VERSIONES'!$B$10:$B$109,0))),"")&amp;""),"²","2"),"³","3"))),IF(AND(ISNUMBER(IFERROR(IF(COUNTBLANK(INDEX('VERSIONES'!$G$10:$G$109,MATCH(C18,'VERSIONES'!$B$10:$B$109,0)))=1,"",INDEX('VERSIONES'!$G$10:$G$109,MATCH(C18,'VERSIONES'!$B$10:$B$109,0))),"")),ISNUMBER(F18)),ABS(IFERROR(IF(COUNTBLANK(INDEX('VERSIONES'!$G$10:$G$109,MATCH(C18,'VERSIONES'!$B$10:$B$109,0)))=1,"",INDEX('VERSIONES'!$G$10:$G$109,MATCH(C18,'VERSIONES'!$B$10:$B$109,0))),"")-F18)&gt;0.00000001,FALSE)),2,IF(AND(M18=1,IFERROR(IF(COUNTBLANK(INDEX('VERSIONES'!$W$10:$W$109,MATCH(C18,'VERSIONES'!$B$10:$B$109,0)))=1,"",INDEX('VERSIONES'!$W$10:$W$109,MATCH(C18,'VERSIONES'!$B$10:$B$109,0))),"")=1),0,1))),2))</f>
      </c>
    </row>
    <row r="19" ht="82" customHeight="1">
      <c r="B19" s="39" t="n">
        <v>10</v>
      </c>
      <c r="C19" s="44"/>
      <c r="D19" s="44"/>
      <c r="E19" s="44"/>
      <c r="F19" s="46"/>
      <c r="G19" s="47"/>
      <c r="H19" s="44"/>
      <c r="I19" s="40">
        <f>IFERROR(IF(AND(IF(ISNUMBER(C19),AND(C19&gt;=1,C19&lt;=100,C19=INT(C19)),FALSE),IFERROR(IF(COUNTBLANK(INDEX('VERSIONES'!$L$10:$L$109,MATCH(C19,'VERSIONES'!$B$10:$B$109,0)))=1,"",INDEX('VERSIONES'!$L$10:$L$109,MATCH(C19,'VERSIONES'!$B$10:$B$109,0))),"")="A otra fase",IFERROR(IF(COUNTBLANK(INDEX('VERSIONES'!$W$10:$W$109,MATCH(C19,'VERSIONES'!$B$10:$B$109,0)))=1,"",INDEX('VERSIONES'!$W$10:$W$109,MATCH(C19,'VERSIONES'!$B$10:$B$109,0))),"")=1,NOT(OR(IF(LEN(TRIM(C19&amp;""))=0,FALSE,NOT(IF(ISNUMBER(C19),AND(C19&gt;=1,C19&lt;=100,C19=INT(C19)),FALSE))),AND(IF(ISNUMBER(C19),AND(C19&gt;=1,C19&lt;=100,C19=INT(C19)),FALSE),LEN(TRIM(IFERROR(IF(COUNTBLANK(INDEX('VERSIONES'!$L$10:$L$109,MATCH(C19,'VERSIONES'!$B$10:$B$109,0)))=1,"",INDEX('VERSIONES'!$L$10:$L$109,MATCH(C19,'VERSIONES'!$B$10:$B$109,0))),"")&amp;""))&gt;0,IFERROR(IF(COUNTBLANK(INDEX('VERSIONES'!$L$10:$L$109,MATCH(C19,'VERSIONES'!$B$10:$B$109,0)))=1,"",INDEX('VERSIONES'!$L$10:$L$109,MATCH(C19,'VERSIONES'!$B$10:$B$109,0))),"")&lt;&gt;"A otra fase"),AND(IF(ISNUMBER(C19),AND(C19&gt;=1,C19&lt;=100,C19=INT(C19)),FALSE),COUNTIF($C$10:$C$39,C19)&gt;1),IF(LEN(TRIM(F19&amp;""))=0,FALSE,NOT(IF(ISNUMBER(F19),AND(F19&gt;=0,F19=ROUND(F19,6)),FALSE))),IF(LEN(TRIM(G19&amp;""))=0,FALSE,NOT(IF(ISNUMBER(G19),AND(G19=ROUND(G19,4)),FALSE))),AND(LEN(TRIM(E19&amp;""))&gt;0,LEN(TRIM(IFERROR(IF(COUNTBLANK(INDEX('VERSIONES'!$F$10:$F$109,MATCH(C19,'VERSIONES'!$B$10:$B$109,0)))=1,"",INDEX('VERSIONES'!$F$10:$F$109,MATCH(C19,'VERSIONES'!$B$10:$B$109,0))),"")&amp;""))&gt;0,UPPER(SUBSTITUTE(SUBSTITUTE(TRIM(E19&amp;""),"²","2"),"³","3"))&lt;&gt;UPPER(SUBSTITUTE(SUBSTITUTE(TRIM(IFERROR(IF(COUNTBLANK(INDEX('VERSIONES'!$F$10:$F$109,MATCH(C19,'VERSIONES'!$B$10:$B$109,0)))=1,"",INDEX('VERSIONES'!$F$10:$F$109,MATCH(C19,'VERSIONES'!$B$10:$B$109,0))),"")&amp;""),"²","2"),"³","3"))),IF(AND(ISNUMBER(IFERROR(IF(COUNTBLANK(INDEX('VERSIONES'!$G$10:$G$109,MATCH(C19,'VERSIONES'!$B$10:$B$109,0)))=1,"",INDEX('VERSIONES'!$G$10:$G$109,MATCH(C19,'VERSIONES'!$B$10:$B$109,0))),"")),ISNUMBER(F19)),ABS(IFERROR(IF(COUNTBLANK(INDEX('VERSIONES'!$G$10:$G$109,MATCH(C19,'VERSIONES'!$B$10:$B$109,0)))=1,"",INDEX('VERSIONES'!$G$10:$G$109,MATCH(C19,'VERSIONES'!$B$10:$B$109,0))),"")-F19)&gt;0.00000001,FALSE)))),IFERROR(IF(COUNTBLANK(INDEX('VERSIONES'!$Q$10:$Q$109,MATCH(C19,'VERSIONES'!$B$10:$B$109,0)))=1,"",INDEX('VERSIONES'!$Q$10:$Q$109,MATCH(C19,'VERSIONES'!$B$10:$B$109,0))),""),""),"")</f>
      </c>
      <c r="J19" s="40">
        <f>IFERROR(IF(AND(IF(ISNUMBER(C19),AND(C19&gt;=1,C19&lt;=100,C19=INT(C19)),FALSE),IFERROR(IF(COUNTBLANK(INDEX('VERSIONES'!$L$10:$L$109,MATCH(C19,'VERSIONES'!$B$10:$B$109,0)))=1,"",INDEX('VERSIONES'!$L$10:$L$109,MATCH(C19,'VERSIONES'!$B$10:$B$109,0))),"")="A otra fase",AND(LEN(TRIM(D19&amp;""))&gt;0,TRIM(D19)&lt;&gt;"Pendiente",TRIM(D19)&lt;&gt;"Por confirmar"),LEN(TRIM(E19&amp;""))&gt;0,UPPER(SUBSTITUTE(SUBSTITUTE(TRIM(E19&amp;""),"²","2"),"³","3"))=UPPER(SUBSTITUTE(SUBSTITUTE(TRIM(IFERROR(IF(COUNTBLANK(INDEX('VERSIONES'!$F$10:$F$109,MATCH(C19,'VERSIONES'!$B$10:$B$109,0)))=1,"",INDEX('VERSIONES'!$F$10:$F$109,MATCH(C19,'VERSIONES'!$B$10:$B$109,0))),"")&amp;""),"²","2"),"³","3")),IF(ISNUMBER(F19),AND(F19&gt;=0,F19=ROUND(F19,6)),FALSE),IF(ISNUMBER(G19),AND(G19=ROUND(G19,4)),FALSE),AND(LEN(TRIM(H19&amp;""))&gt;0,TRIM(H19)&lt;&gt;"Pendiente",TRIM(H19)&lt;&gt;"Por confirmar"),NOT(OR(IF(LEN(TRIM(C19&amp;""))=0,FALSE,NOT(IF(ISNUMBER(C19),AND(C19&gt;=1,C19&lt;=100,C19=INT(C19)),FALSE))),AND(IF(ISNUMBER(C19),AND(C19&gt;=1,C19&lt;=100,C19=INT(C19)),FALSE),LEN(TRIM(IFERROR(IF(COUNTBLANK(INDEX('VERSIONES'!$L$10:$L$109,MATCH(C19,'VERSIONES'!$B$10:$B$109,0)))=1,"",INDEX('VERSIONES'!$L$10:$L$109,MATCH(C19,'VERSIONES'!$B$10:$B$109,0))),"")&amp;""))&gt;0,IFERROR(IF(COUNTBLANK(INDEX('VERSIONES'!$L$10:$L$109,MATCH(C19,'VERSIONES'!$B$10:$B$109,0)))=1,"",INDEX('VERSIONES'!$L$10:$L$109,MATCH(C19,'VERSIONES'!$B$10:$B$109,0))),"")&lt;&gt;"A otra fase"),AND(IF(ISNUMBER(C19),AND(C19&gt;=1,C19&lt;=100,C19=INT(C19)),FALSE),COUNTIF($C$10:$C$39,C19)&gt;1),IF(LEN(TRIM(F19&amp;""))=0,FALSE,NOT(IF(ISNUMBER(F19),AND(F19&gt;=0,F19=ROUND(F19,6)),FALSE))),IF(LEN(TRIM(G19&amp;""))=0,FALSE,NOT(IF(ISNUMBER(G19),AND(G19=ROUND(G19,4)),FALSE))),AND(LEN(TRIM(E19&amp;""))&gt;0,LEN(TRIM(IFERROR(IF(COUNTBLANK(INDEX('VERSIONES'!$F$10:$F$109,MATCH(C19,'VERSIONES'!$B$10:$B$109,0)))=1,"",INDEX('VERSIONES'!$F$10:$F$109,MATCH(C19,'VERSIONES'!$B$10:$B$109,0))),"")&amp;""))&gt;0,UPPER(SUBSTITUTE(SUBSTITUTE(TRIM(E19&amp;""),"²","2"),"³","3"))&lt;&gt;UPPER(SUBSTITUTE(SUBSTITUTE(TRIM(IFERROR(IF(COUNTBLANK(INDEX('VERSIONES'!$F$10:$F$109,MATCH(C19,'VERSIONES'!$B$10:$B$109,0)))=1,"",INDEX('VERSIONES'!$F$10:$F$109,MATCH(C19,'VERSIONES'!$B$10:$B$109,0))),"")&amp;""),"²","2"),"³","3"))),IF(AND(ISNUMBER(IFERROR(IF(COUNTBLANK(INDEX('VERSIONES'!$G$10:$G$109,MATCH(C19,'VERSIONES'!$B$10:$B$109,0)))=1,"",INDEX('VERSIONES'!$G$10:$G$109,MATCH(C19,'VERSIONES'!$B$10:$B$109,0))),"")),ISNUMBER(F19)),ABS(IFERROR(IF(COUNTBLANK(INDEX('VERSIONES'!$G$10:$G$109,MATCH(C19,'VERSIONES'!$B$10:$B$109,0)))=1,"",INDEX('VERSIONES'!$G$10:$G$109,MATCH(C19,'VERSIONES'!$B$10:$B$109,0))),"")-F19)&gt;0.00000001,FALSE)))),ROUND(F19*G19,2),""),"")</f>
      </c>
      <c r="K19" s="39">
        <f>IF(NOT(ISNUMBER(N19)),"",IF(N19=2,"ROJO",IF(N19=1,"ÁMBAR","VERDE")))</f>
      </c>
      <c r="L19" s="39">
        <f>IFERROR(IF(NOT(COUNTA(C19:H19)&gt;0),"",IF(N19=2,"Revisamos ID único, tipo A otra fase, unidad y cantidad íntegra. No duplicamos ni inventamos un traslado.",IF(N19=1,IF(ISNUMBER(J19),"La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19" s="41" t="n">
        <f>IFERROR(IF(AND(IF(ISNUMBER(C19),AND(C19&gt;=1,C19&lt;=100,C19=INT(C19)),FALSE),IFERROR(IF(COUNTBLANK(INDEX('VERSIONES'!$L$10:$L$109,MATCH(C19,'VERSIONES'!$B$10:$B$109,0)))=1,"",INDEX('VERSIONES'!$L$10:$L$109,MATCH(C19,'VERSIONES'!$B$10:$B$109,0))),"")="A otra fase",AND(LEN(TRIM(D19&amp;""))&gt;0,TRIM(D19)&lt;&gt;"Pendiente",TRIM(D19)&lt;&gt;"Por confirmar"),LEN(TRIM(E19&amp;""))&gt;0,UPPER(SUBSTITUTE(SUBSTITUTE(TRIM(E19&amp;""),"²","2"),"³","3"))=UPPER(SUBSTITUTE(SUBSTITUTE(TRIM(IFERROR(IF(COUNTBLANK(INDEX('VERSIONES'!$F$10:$F$109,MATCH(C19,'VERSIONES'!$B$10:$B$109,0)))=1,"",INDEX('VERSIONES'!$F$10:$F$109,MATCH(C19,'VERSIONES'!$B$10:$B$109,0))),"")&amp;""),"²","2"),"³","3")),IF(ISNUMBER(F19),AND(F19&gt;=0,F19=ROUND(F19,6)),FALSE),IF(ISNUMBER(G19),AND(G19=ROUND(G19,4)),FALSE),AND(LEN(TRIM(H19&amp;""))&gt;0,TRIM(H19)&lt;&gt;"Pendiente",TRIM(H19)&lt;&gt;"Por confirmar"),NOT(OR(IF(LEN(TRIM(C19&amp;""))=0,FALSE,NOT(IF(ISNUMBER(C19),AND(C19&gt;=1,C19&lt;=100,C19=INT(C19)),FALSE))),AND(IF(ISNUMBER(C19),AND(C19&gt;=1,C19&lt;=100,C19=INT(C19)),FALSE),LEN(TRIM(IFERROR(IF(COUNTBLANK(INDEX('VERSIONES'!$L$10:$L$109,MATCH(C19,'VERSIONES'!$B$10:$B$109,0)))=1,"",INDEX('VERSIONES'!$L$10:$L$109,MATCH(C19,'VERSIONES'!$B$10:$B$109,0))),"")&amp;""))&gt;0,IFERROR(IF(COUNTBLANK(INDEX('VERSIONES'!$L$10:$L$109,MATCH(C19,'VERSIONES'!$B$10:$B$109,0)))=1,"",INDEX('VERSIONES'!$L$10:$L$109,MATCH(C19,'VERSIONES'!$B$10:$B$109,0))),"")&lt;&gt;"A otra fase"),AND(IF(ISNUMBER(C19),AND(C19&gt;=1,C19&lt;=100,C19=INT(C19)),FALSE),COUNTIF($C$10:$C$39,C19)&gt;1),IF(LEN(TRIM(F19&amp;""))=0,FALSE,NOT(IF(ISNUMBER(F19),AND(F19&gt;=0,F19=ROUND(F19,6)),FALSE))),IF(LEN(TRIM(G19&amp;""))=0,FALSE,NOT(IF(ISNUMBER(G19),AND(G19=ROUND(G19,4)),FALSE))),AND(LEN(TRIM(E19&amp;""))&gt;0,LEN(TRIM(IFERROR(IF(COUNTBLANK(INDEX('VERSIONES'!$F$10:$F$109,MATCH(C19,'VERSIONES'!$B$10:$B$109,0)))=1,"",INDEX('VERSIONES'!$F$10:$F$109,MATCH(C19,'VERSIONES'!$B$10:$B$109,0))),"")&amp;""))&gt;0,UPPER(SUBSTITUTE(SUBSTITUTE(TRIM(E19&amp;""),"²","2"),"³","3"))&lt;&gt;UPPER(SUBSTITUTE(SUBSTITUTE(TRIM(IFERROR(IF(COUNTBLANK(INDEX('VERSIONES'!$F$10:$F$109,MATCH(C19,'VERSIONES'!$B$10:$B$109,0)))=1,"",INDEX('VERSIONES'!$F$10:$F$109,MATCH(C19,'VERSIONES'!$B$10:$B$109,0))),"")&amp;""),"²","2"),"³","3"))),IF(AND(ISNUMBER(IFERROR(IF(COUNTBLANK(INDEX('VERSIONES'!$G$10:$G$109,MATCH(C19,'VERSIONES'!$B$10:$B$109,0)))=1,"",INDEX('VERSIONES'!$G$10:$G$109,MATCH(C19,'VERSIONES'!$B$10:$B$109,0))),"")),ISNUMBER(F19)),ABS(IFERROR(IF(COUNTBLANK(INDEX('VERSIONES'!$G$10:$G$109,MATCH(C19,'VERSIONES'!$B$10:$B$109,0)))=1,"",INDEX('VERSIONES'!$G$10:$G$109,MATCH(C19,'VERSIONES'!$B$10:$B$109,0))),"")-F19)&gt;0.00000001,FALSE)))),1,0),0)</f>
        <v>0</v>
      </c>
      <c r="N19" s="41">
        <f>IF(OR(ISERROR(C19),ISERROR(D19),ISERROR(E19),ISERROR(F19),ISERROR(G19),ISERROR(H19)),2,IFERROR(IF(NOT(COUNTA(C19:H19)&gt;0),"",IF(OR(IF(LEN(TRIM(C19&amp;""))=0,FALSE,NOT(IF(ISNUMBER(C19),AND(C19&gt;=1,C19&lt;=100,C19=INT(C19)),FALSE))),AND(IF(ISNUMBER(C19),AND(C19&gt;=1,C19&lt;=100,C19=INT(C19)),FALSE),LEN(TRIM(IFERROR(IF(COUNTBLANK(INDEX('VERSIONES'!$L$10:$L$109,MATCH(C19,'VERSIONES'!$B$10:$B$109,0)))=1,"",INDEX('VERSIONES'!$L$10:$L$109,MATCH(C19,'VERSIONES'!$B$10:$B$109,0))),"")&amp;""))&gt;0,IFERROR(IF(COUNTBLANK(INDEX('VERSIONES'!$L$10:$L$109,MATCH(C19,'VERSIONES'!$B$10:$B$109,0)))=1,"",INDEX('VERSIONES'!$L$10:$L$109,MATCH(C19,'VERSIONES'!$B$10:$B$109,0))),"")&lt;&gt;"A otra fase"),AND(IF(ISNUMBER(C19),AND(C19&gt;=1,C19&lt;=100,C19=INT(C19)),FALSE),COUNTIF($C$10:$C$39,C19)&gt;1),IF(LEN(TRIM(F19&amp;""))=0,FALSE,NOT(IF(ISNUMBER(F19),AND(F19&gt;=0,F19=ROUND(F19,6)),FALSE))),IF(LEN(TRIM(G19&amp;""))=0,FALSE,NOT(IF(ISNUMBER(G19),AND(G19=ROUND(G19,4)),FALSE))),AND(LEN(TRIM(E19&amp;""))&gt;0,LEN(TRIM(IFERROR(IF(COUNTBLANK(INDEX('VERSIONES'!$F$10:$F$109,MATCH(C19,'VERSIONES'!$B$10:$B$109,0)))=1,"",INDEX('VERSIONES'!$F$10:$F$109,MATCH(C19,'VERSIONES'!$B$10:$B$109,0))),"")&amp;""))&gt;0,UPPER(SUBSTITUTE(SUBSTITUTE(TRIM(E19&amp;""),"²","2"),"³","3"))&lt;&gt;UPPER(SUBSTITUTE(SUBSTITUTE(TRIM(IFERROR(IF(COUNTBLANK(INDEX('VERSIONES'!$F$10:$F$109,MATCH(C19,'VERSIONES'!$B$10:$B$109,0)))=1,"",INDEX('VERSIONES'!$F$10:$F$109,MATCH(C19,'VERSIONES'!$B$10:$B$109,0))),"")&amp;""),"²","2"),"³","3"))),IF(AND(ISNUMBER(IFERROR(IF(COUNTBLANK(INDEX('VERSIONES'!$G$10:$G$109,MATCH(C19,'VERSIONES'!$B$10:$B$109,0)))=1,"",INDEX('VERSIONES'!$G$10:$G$109,MATCH(C19,'VERSIONES'!$B$10:$B$109,0))),"")),ISNUMBER(F19)),ABS(IFERROR(IF(COUNTBLANK(INDEX('VERSIONES'!$G$10:$G$109,MATCH(C19,'VERSIONES'!$B$10:$B$109,0)))=1,"",INDEX('VERSIONES'!$G$10:$G$109,MATCH(C19,'VERSIONES'!$B$10:$B$109,0))),"")-F19)&gt;0.00000001,FALSE)),2,IF(AND(M19=1,IFERROR(IF(COUNTBLANK(INDEX('VERSIONES'!$W$10:$W$109,MATCH(C19,'VERSIONES'!$B$10:$B$109,0)))=1,"",INDEX('VERSIONES'!$W$10:$W$109,MATCH(C19,'VERSIONES'!$B$10:$B$109,0))),"")=1),0,1))),2))</f>
      </c>
    </row>
    <row r="20" ht="82" customHeight="1">
      <c r="B20" s="39" t="n">
        <v>11</v>
      </c>
      <c r="C20" s="44"/>
      <c r="D20" s="44"/>
      <c r="E20" s="44"/>
      <c r="F20" s="46"/>
      <c r="G20" s="47"/>
      <c r="H20" s="44"/>
      <c r="I20" s="40">
        <f>IFERROR(IF(AND(IF(ISNUMBER(C20),AND(C20&gt;=1,C20&lt;=100,C20=INT(C20)),FALSE),IFERROR(IF(COUNTBLANK(INDEX('VERSIONES'!$L$10:$L$109,MATCH(C20,'VERSIONES'!$B$10:$B$109,0)))=1,"",INDEX('VERSIONES'!$L$10:$L$109,MATCH(C20,'VERSIONES'!$B$10:$B$109,0))),"")="A otra fase",IFERROR(IF(COUNTBLANK(INDEX('VERSIONES'!$W$10:$W$109,MATCH(C20,'VERSIONES'!$B$10:$B$109,0)))=1,"",INDEX('VERSIONES'!$W$10:$W$109,MATCH(C20,'VERSIONES'!$B$10:$B$109,0))),"")=1,NOT(OR(IF(LEN(TRIM(C20&amp;""))=0,FALSE,NOT(IF(ISNUMBER(C20),AND(C20&gt;=1,C20&lt;=100,C20=INT(C20)),FALSE))),AND(IF(ISNUMBER(C20),AND(C20&gt;=1,C20&lt;=100,C20=INT(C20)),FALSE),LEN(TRIM(IFERROR(IF(COUNTBLANK(INDEX('VERSIONES'!$L$10:$L$109,MATCH(C20,'VERSIONES'!$B$10:$B$109,0)))=1,"",INDEX('VERSIONES'!$L$10:$L$109,MATCH(C20,'VERSIONES'!$B$10:$B$109,0))),"")&amp;""))&gt;0,IFERROR(IF(COUNTBLANK(INDEX('VERSIONES'!$L$10:$L$109,MATCH(C20,'VERSIONES'!$B$10:$B$109,0)))=1,"",INDEX('VERSIONES'!$L$10:$L$109,MATCH(C20,'VERSIONES'!$B$10:$B$109,0))),"")&lt;&gt;"A otra fase"),AND(IF(ISNUMBER(C20),AND(C20&gt;=1,C20&lt;=100,C20=INT(C20)),FALSE),COUNTIF($C$10:$C$39,C20)&gt;1),IF(LEN(TRIM(F20&amp;""))=0,FALSE,NOT(IF(ISNUMBER(F20),AND(F20&gt;=0,F20=ROUND(F20,6)),FALSE))),IF(LEN(TRIM(G20&amp;""))=0,FALSE,NOT(IF(ISNUMBER(G20),AND(G20=ROUND(G20,4)),FALSE))),AND(LEN(TRIM(E20&amp;""))&gt;0,LEN(TRIM(IFERROR(IF(COUNTBLANK(INDEX('VERSIONES'!$F$10:$F$109,MATCH(C20,'VERSIONES'!$B$10:$B$109,0)))=1,"",INDEX('VERSIONES'!$F$10:$F$109,MATCH(C20,'VERSIONES'!$B$10:$B$109,0))),"")&amp;""))&gt;0,UPPER(SUBSTITUTE(SUBSTITUTE(TRIM(E20&amp;""),"²","2"),"³","3"))&lt;&gt;UPPER(SUBSTITUTE(SUBSTITUTE(TRIM(IFERROR(IF(COUNTBLANK(INDEX('VERSIONES'!$F$10:$F$109,MATCH(C20,'VERSIONES'!$B$10:$B$109,0)))=1,"",INDEX('VERSIONES'!$F$10:$F$109,MATCH(C20,'VERSIONES'!$B$10:$B$109,0))),"")&amp;""),"²","2"),"³","3"))),IF(AND(ISNUMBER(IFERROR(IF(COUNTBLANK(INDEX('VERSIONES'!$G$10:$G$109,MATCH(C20,'VERSIONES'!$B$10:$B$109,0)))=1,"",INDEX('VERSIONES'!$G$10:$G$109,MATCH(C20,'VERSIONES'!$B$10:$B$109,0))),"")),ISNUMBER(F20)),ABS(IFERROR(IF(COUNTBLANK(INDEX('VERSIONES'!$G$10:$G$109,MATCH(C20,'VERSIONES'!$B$10:$B$109,0)))=1,"",INDEX('VERSIONES'!$G$10:$G$109,MATCH(C20,'VERSIONES'!$B$10:$B$109,0))),"")-F20)&gt;0.00000001,FALSE)))),IFERROR(IF(COUNTBLANK(INDEX('VERSIONES'!$Q$10:$Q$109,MATCH(C20,'VERSIONES'!$B$10:$B$109,0)))=1,"",INDEX('VERSIONES'!$Q$10:$Q$109,MATCH(C20,'VERSIONES'!$B$10:$B$109,0))),""),""),"")</f>
      </c>
      <c r="J20" s="40">
        <f>IFERROR(IF(AND(IF(ISNUMBER(C20),AND(C20&gt;=1,C20&lt;=100,C20=INT(C20)),FALSE),IFERROR(IF(COUNTBLANK(INDEX('VERSIONES'!$L$10:$L$109,MATCH(C20,'VERSIONES'!$B$10:$B$109,0)))=1,"",INDEX('VERSIONES'!$L$10:$L$109,MATCH(C20,'VERSIONES'!$B$10:$B$109,0))),"")="A otra fase",AND(LEN(TRIM(D20&amp;""))&gt;0,TRIM(D20)&lt;&gt;"Pendiente",TRIM(D20)&lt;&gt;"Por confirmar"),LEN(TRIM(E20&amp;""))&gt;0,UPPER(SUBSTITUTE(SUBSTITUTE(TRIM(E20&amp;""),"²","2"),"³","3"))=UPPER(SUBSTITUTE(SUBSTITUTE(TRIM(IFERROR(IF(COUNTBLANK(INDEX('VERSIONES'!$F$10:$F$109,MATCH(C20,'VERSIONES'!$B$10:$B$109,0)))=1,"",INDEX('VERSIONES'!$F$10:$F$109,MATCH(C20,'VERSIONES'!$B$10:$B$109,0))),"")&amp;""),"²","2"),"³","3")),IF(ISNUMBER(F20),AND(F20&gt;=0,F20=ROUND(F20,6)),FALSE),IF(ISNUMBER(G20),AND(G20=ROUND(G20,4)),FALSE),AND(LEN(TRIM(H20&amp;""))&gt;0,TRIM(H20)&lt;&gt;"Pendiente",TRIM(H20)&lt;&gt;"Por confirmar"),NOT(OR(IF(LEN(TRIM(C20&amp;""))=0,FALSE,NOT(IF(ISNUMBER(C20),AND(C20&gt;=1,C20&lt;=100,C20=INT(C20)),FALSE))),AND(IF(ISNUMBER(C20),AND(C20&gt;=1,C20&lt;=100,C20=INT(C20)),FALSE),LEN(TRIM(IFERROR(IF(COUNTBLANK(INDEX('VERSIONES'!$L$10:$L$109,MATCH(C20,'VERSIONES'!$B$10:$B$109,0)))=1,"",INDEX('VERSIONES'!$L$10:$L$109,MATCH(C20,'VERSIONES'!$B$10:$B$109,0))),"")&amp;""))&gt;0,IFERROR(IF(COUNTBLANK(INDEX('VERSIONES'!$L$10:$L$109,MATCH(C20,'VERSIONES'!$B$10:$B$109,0)))=1,"",INDEX('VERSIONES'!$L$10:$L$109,MATCH(C20,'VERSIONES'!$B$10:$B$109,0))),"")&lt;&gt;"A otra fase"),AND(IF(ISNUMBER(C20),AND(C20&gt;=1,C20&lt;=100,C20=INT(C20)),FALSE),COUNTIF($C$10:$C$39,C20)&gt;1),IF(LEN(TRIM(F20&amp;""))=0,FALSE,NOT(IF(ISNUMBER(F20),AND(F20&gt;=0,F20=ROUND(F20,6)),FALSE))),IF(LEN(TRIM(G20&amp;""))=0,FALSE,NOT(IF(ISNUMBER(G20),AND(G20=ROUND(G20,4)),FALSE))),AND(LEN(TRIM(E20&amp;""))&gt;0,LEN(TRIM(IFERROR(IF(COUNTBLANK(INDEX('VERSIONES'!$F$10:$F$109,MATCH(C20,'VERSIONES'!$B$10:$B$109,0)))=1,"",INDEX('VERSIONES'!$F$10:$F$109,MATCH(C20,'VERSIONES'!$B$10:$B$109,0))),"")&amp;""))&gt;0,UPPER(SUBSTITUTE(SUBSTITUTE(TRIM(E20&amp;""),"²","2"),"³","3"))&lt;&gt;UPPER(SUBSTITUTE(SUBSTITUTE(TRIM(IFERROR(IF(COUNTBLANK(INDEX('VERSIONES'!$F$10:$F$109,MATCH(C20,'VERSIONES'!$B$10:$B$109,0)))=1,"",INDEX('VERSIONES'!$F$10:$F$109,MATCH(C20,'VERSIONES'!$B$10:$B$109,0))),"")&amp;""),"²","2"),"³","3"))),IF(AND(ISNUMBER(IFERROR(IF(COUNTBLANK(INDEX('VERSIONES'!$G$10:$G$109,MATCH(C20,'VERSIONES'!$B$10:$B$109,0)))=1,"",INDEX('VERSIONES'!$G$10:$G$109,MATCH(C20,'VERSIONES'!$B$10:$B$109,0))),"")),ISNUMBER(F20)),ABS(IFERROR(IF(COUNTBLANK(INDEX('VERSIONES'!$G$10:$G$109,MATCH(C20,'VERSIONES'!$B$10:$B$109,0)))=1,"",INDEX('VERSIONES'!$G$10:$G$109,MATCH(C20,'VERSIONES'!$B$10:$B$109,0))),"")-F20)&gt;0.00000001,FALSE)))),ROUND(F20*G20,2),""),"")</f>
      </c>
      <c r="K20" s="39">
        <f>IF(NOT(ISNUMBER(N20)),"",IF(N20=2,"ROJO",IF(N20=1,"ÁMBAR","VERDE")))</f>
      </c>
      <c r="L20" s="39">
        <f>IFERROR(IF(NOT(COUNTA(C20:H20)&gt;0),"",IF(N20=2,"Revisamos ID único, tipo A otra fase, unidad y cantidad íntegra. No duplicamos ni inventamos un traslado.",IF(N20=1,IF(ISNUMBER(J20),"La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20" s="41" t="n">
        <f>IFERROR(IF(AND(IF(ISNUMBER(C20),AND(C20&gt;=1,C20&lt;=100,C20=INT(C20)),FALSE),IFERROR(IF(COUNTBLANK(INDEX('VERSIONES'!$L$10:$L$109,MATCH(C20,'VERSIONES'!$B$10:$B$109,0)))=1,"",INDEX('VERSIONES'!$L$10:$L$109,MATCH(C20,'VERSIONES'!$B$10:$B$109,0))),"")="A otra fase",AND(LEN(TRIM(D20&amp;""))&gt;0,TRIM(D20)&lt;&gt;"Pendiente",TRIM(D20)&lt;&gt;"Por confirmar"),LEN(TRIM(E20&amp;""))&gt;0,UPPER(SUBSTITUTE(SUBSTITUTE(TRIM(E20&amp;""),"²","2"),"³","3"))=UPPER(SUBSTITUTE(SUBSTITUTE(TRIM(IFERROR(IF(COUNTBLANK(INDEX('VERSIONES'!$F$10:$F$109,MATCH(C20,'VERSIONES'!$B$10:$B$109,0)))=1,"",INDEX('VERSIONES'!$F$10:$F$109,MATCH(C20,'VERSIONES'!$B$10:$B$109,0))),"")&amp;""),"²","2"),"³","3")),IF(ISNUMBER(F20),AND(F20&gt;=0,F20=ROUND(F20,6)),FALSE),IF(ISNUMBER(G20),AND(G20=ROUND(G20,4)),FALSE),AND(LEN(TRIM(H20&amp;""))&gt;0,TRIM(H20)&lt;&gt;"Pendiente",TRIM(H20)&lt;&gt;"Por confirmar"),NOT(OR(IF(LEN(TRIM(C20&amp;""))=0,FALSE,NOT(IF(ISNUMBER(C20),AND(C20&gt;=1,C20&lt;=100,C20=INT(C20)),FALSE))),AND(IF(ISNUMBER(C20),AND(C20&gt;=1,C20&lt;=100,C20=INT(C20)),FALSE),LEN(TRIM(IFERROR(IF(COUNTBLANK(INDEX('VERSIONES'!$L$10:$L$109,MATCH(C20,'VERSIONES'!$B$10:$B$109,0)))=1,"",INDEX('VERSIONES'!$L$10:$L$109,MATCH(C20,'VERSIONES'!$B$10:$B$109,0))),"")&amp;""))&gt;0,IFERROR(IF(COUNTBLANK(INDEX('VERSIONES'!$L$10:$L$109,MATCH(C20,'VERSIONES'!$B$10:$B$109,0)))=1,"",INDEX('VERSIONES'!$L$10:$L$109,MATCH(C20,'VERSIONES'!$B$10:$B$109,0))),"")&lt;&gt;"A otra fase"),AND(IF(ISNUMBER(C20),AND(C20&gt;=1,C20&lt;=100,C20=INT(C20)),FALSE),COUNTIF($C$10:$C$39,C20)&gt;1),IF(LEN(TRIM(F20&amp;""))=0,FALSE,NOT(IF(ISNUMBER(F20),AND(F20&gt;=0,F20=ROUND(F20,6)),FALSE))),IF(LEN(TRIM(G20&amp;""))=0,FALSE,NOT(IF(ISNUMBER(G20),AND(G20=ROUND(G20,4)),FALSE))),AND(LEN(TRIM(E20&amp;""))&gt;0,LEN(TRIM(IFERROR(IF(COUNTBLANK(INDEX('VERSIONES'!$F$10:$F$109,MATCH(C20,'VERSIONES'!$B$10:$B$109,0)))=1,"",INDEX('VERSIONES'!$F$10:$F$109,MATCH(C20,'VERSIONES'!$B$10:$B$109,0))),"")&amp;""))&gt;0,UPPER(SUBSTITUTE(SUBSTITUTE(TRIM(E20&amp;""),"²","2"),"³","3"))&lt;&gt;UPPER(SUBSTITUTE(SUBSTITUTE(TRIM(IFERROR(IF(COUNTBLANK(INDEX('VERSIONES'!$F$10:$F$109,MATCH(C20,'VERSIONES'!$B$10:$B$109,0)))=1,"",INDEX('VERSIONES'!$F$10:$F$109,MATCH(C20,'VERSIONES'!$B$10:$B$109,0))),"")&amp;""),"²","2"),"³","3"))),IF(AND(ISNUMBER(IFERROR(IF(COUNTBLANK(INDEX('VERSIONES'!$G$10:$G$109,MATCH(C20,'VERSIONES'!$B$10:$B$109,0)))=1,"",INDEX('VERSIONES'!$G$10:$G$109,MATCH(C20,'VERSIONES'!$B$10:$B$109,0))),"")),ISNUMBER(F20)),ABS(IFERROR(IF(COUNTBLANK(INDEX('VERSIONES'!$G$10:$G$109,MATCH(C20,'VERSIONES'!$B$10:$B$109,0)))=1,"",INDEX('VERSIONES'!$G$10:$G$109,MATCH(C20,'VERSIONES'!$B$10:$B$109,0))),"")-F20)&gt;0.00000001,FALSE)))),1,0),0)</f>
        <v>0</v>
      </c>
      <c r="N20" s="41">
        <f>IF(OR(ISERROR(C20),ISERROR(D20),ISERROR(E20),ISERROR(F20),ISERROR(G20),ISERROR(H20)),2,IFERROR(IF(NOT(COUNTA(C20:H20)&gt;0),"",IF(OR(IF(LEN(TRIM(C20&amp;""))=0,FALSE,NOT(IF(ISNUMBER(C20),AND(C20&gt;=1,C20&lt;=100,C20=INT(C20)),FALSE))),AND(IF(ISNUMBER(C20),AND(C20&gt;=1,C20&lt;=100,C20=INT(C20)),FALSE),LEN(TRIM(IFERROR(IF(COUNTBLANK(INDEX('VERSIONES'!$L$10:$L$109,MATCH(C20,'VERSIONES'!$B$10:$B$109,0)))=1,"",INDEX('VERSIONES'!$L$10:$L$109,MATCH(C20,'VERSIONES'!$B$10:$B$109,0))),"")&amp;""))&gt;0,IFERROR(IF(COUNTBLANK(INDEX('VERSIONES'!$L$10:$L$109,MATCH(C20,'VERSIONES'!$B$10:$B$109,0)))=1,"",INDEX('VERSIONES'!$L$10:$L$109,MATCH(C20,'VERSIONES'!$B$10:$B$109,0))),"")&lt;&gt;"A otra fase"),AND(IF(ISNUMBER(C20),AND(C20&gt;=1,C20&lt;=100,C20=INT(C20)),FALSE),COUNTIF($C$10:$C$39,C20)&gt;1),IF(LEN(TRIM(F20&amp;""))=0,FALSE,NOT(IF(ISNUMBER(F20),AND(F20&gt;=0,F20=ROUND(F20,6)),FALSE))),IF(LEN(TRIM(G20&amp;""))=0,FALSE,NOT(IF(ISNUMBER(G20),AND(G20=ROUND(G20,4)),FALSE))),AND(LEN(TRIM(E20&amp;""))&gt;0,LEN(TRIM(IFERROR(IF(COUNTBLANK(INDEX('VERSIONES'!$F$10:$F$109,MATCH(C20,'VERSIONES'!$B$10:$B$109,0)))=1,"",INDEX('VERSIONES'!$F$10:$F$109,MATCH(C20,'VERSIONES'!$B$10:$B$109,0))),"")&amp;""))&gt;0,UPPER(SUBSTITUTE(SUBSTITUTE(TRIM(E20&amp;""),"²","2"),"³","3"))&lt;&gt;UPPER(SUBSTITUTE(SUBSTITUTE(TRIM(IFERROR(IF(COUNTBLANK(INDEX('VERSIONES'!$F$10:$F$109,MATCH(C20,'VERSIONES'!$B$10:$B$109,0)))=1,"",INDEX('VERSIONES'!$F$10:$F$109,MATCH(C20,'VERSIONES'!$B$10:$B$109,0))),"")&amp;""),"²","2"),"³","3"))),IF(AND(ISNUMBER(IFERROR(IF(COUNTBLANK(INDEX('VERSIONES'!$G$10:$G$109,MATCH(C20,'VERSIONES'!$B$10:$B$109,0)))=1,"",INDEX('VERSIONES'!$G$10:$G$109,MATCH(C20,'VERSIONES'!$B$10:$B$109,0))),"")),ISNUMBER(F20)),ABS(IFERROR(IF(COUNTBLANK(INDEX('VERSIONES'!$G$10:$G$109,MATCH(C20,'VERSIONES'!$B$10:$B$109,0)))=1,"",INDEX('VERSIONES'!$G$10:$G$109,MATCH(C20,'VERSIONES'!$B$10:$B$109,0))),"")-F20)&gt;0.00000001,FALSE)),2,IF(AND(M20=1,IFERROR(IF(COUNTBLANK(INDEX('VERSIONES'!$W$10:$W$109,MATCH(C20,'VERSIONES'!$B$10:$B$109,0)))=1,"",INDEX('VERSIONES'!$W$10:$W$109,MATCH(C20,'VERSIONES'!$B$10:$B$109,0))),"")=1),0,1))),2))</f>
      </c>
    </row>
    <row r="21" ht="82" customHeight="1">
      <c r="B21" s="39" t="n">
        <v>12</v>
      </c>
      <c r="C21" s="44"/>
      <c r="D21" s="44"/>
      <c r="E21" s="44"/>
      <c r="F21" s="46"/>
      <c r="G21" s="47"/>
      <c r="H21" s="44"/>
      <c r="I21" s="40">
        <f>IFERROR(IF(AND(IF(ISNUMBER(C21),AND(C21&gt;=1,C21&lt;=100,C21=INT(C21)),FALSE),IFERROR(IF(COUNTBLANK(INDEX('VERSIONES'!$L$10:$L$109,MATCH(C21,'VERSIONES'!$B$10:$B$109,0)))=1,"",INDEX('VERSIONES'!$L$10:$L$109,MATCH(C21,'VERSIONES'!$B$10:$B$109,0))),"")="A otra fase",IFERROR(IF(COUNTBLANK(INDEX('VERSIONES'!$W$10:$W$109,MATCH(C21,'VERSIONES'!$B$10:$B$109,0)))=1,"",INDEX('VERSIONES'!$W$10:$W$109,MATCH(C21,'VERSIONES'!$B$10:$B$109,0))),"")=1,NOT(OR(IF(LEN(TRIM(C21&amp;""))=0,FALSE,NOT(IF(ISNUMBER(C21),AND(C21&gt;=1,C21&lt;=100,C21=INT(C21)),FALSE))),AND(IF(ISNUMBER(C21),AND(C21&gt;=1,C21&lt;=100,C21=INT(C21)),FALSE),LEN(TRIM(IFERROR(IF(COUNTBLANK(INDEX('VERSIONES'!$L$10:$L$109,MATCH(C21,'VERSIONES'!$B$10:$B$109,0)))=1,"",INDEX('VERSIONES'!$L$10:$L$109,MATCH(C21,'VERSIONES'!$B$10:$B$109,0))),"")&amp;""))&gt;0,IFERROR(IF(COUNTBLANK(INDEX('VERSIONES'!$L$10:$L$109,MATCH(C21,'VERSIONES'!$B$10:$B$109,0)))=1,"",INDEX('VERSIONES'!$L$10:$L$109,MATCH(C21,'VERSIONES'!$B$10:$B$109,0))),"")&lt;&gt;"A otra fase"),AND(IF(ISNUMBER(C21),AND(C21&gt;=1,C21&lt;=100,C21=INT(C21)),FALSE),COUNTIF($C$10:$C$39,C21)&gt;1),IF(LEN(TRIM(F21&amp;""))=0,FALSE,NOT(IF(ISNUMBER(F21),AND(F21&gt;=0,F21=ROUND(F21,6)),FALSE))),IF(LEN(TRIM(G21&amp;""))=0,FALSE,NOT(IF(ISNUMBER(G21),AND(G21=ROUND(G21,4)),FALSE))),AND(LEN(TRIM(E21&amp;""))&gt;0,LEN(TRIM(IFERROR(IF(COUNTBLANK(INDEX('VERSIONES'!$F$10:$F$109,MATCH(C21,'VERSIONES'!$B$10:$B$109,0)))=1,"",INDEX('VERSIONES'!$F$10:$F$109,MATCH(C21,'VERSIONES'!$B$10:$B$109,0))),"")&amp;""))&gt;0,UPPER(SUBSTITUTE(SUBSTITUTE(TRIM(E21&amp;""),"²","2"),"³","3"))&lt;&gt;UPPER(SUBSTITUTE(SUBSTITUTE(TRIM(IFERROR(IF(COUNTBLANK(INDEX('VERSIONES'!$F$10:$F$109,MATCH(C21,'VERSIONES'!$B$10:$B$109,0)))=1,"",INDEX('VERSIONES'!$F$10:$F$109,MATCH(C21,'VERSIONES'!$B$10:$B$109,0))),"")&amp;""),"²","2"),"³","3"))),IF(AND(ISNUMBER(IFERROR(IF(COUNTBLANK(INDEX('VERSIONES'!$G$10:$G$109,MATCH(C21,'VERSIONES'!$B$10:$B$109,0)))=1,"",INDEX('VERSIONES'!$G$10:$G$109,MATCH(C21,'VERSIONES'!$B$10:$B$109,0))),"")),ISNUMBER(F21)),ABS(IFERROR(IF(COUNTBLANK(INDEX('VERSIONES'!$G$10:$G$109,MATCH(C21,'VERSIONES'!$B$10:$B$109,0)))=1,"",INDEX('VERSIONES'!$G$10:$G$109,MATCH(C21,'VERSIONES'!$B$10:$B$109,0))),"")-F21)&gt;0.00000001,FALSE)))),IFERROR(IF(COUNTBLANK(INDEX('VERSIONES'!$Q$10:$Q$109,MATCH(C21,'VERSIONES'!$B$10:$B$109,0)))=1,"",INDEX('VERSIONES'!$Q$10:$Q$109,MATCH(C21,'VERSIONES'!$B$10:$B$109,0))),""),""),"")</f>
      </c>
      <c r="J21" s="40">
        <f>IFERROR(IF(AND(IF(ISNUMBER(C21),AND(C21&gt;=1,C21&lt;=100,C21=INT(C21)),FALSE),IFERROR(IF(COUNTBLANK(INDEX('VERSIONES'!$L$10:$L$109,MATCH(C21,'VERSIONES'!$B$10:$B$109,0)))=1,"",INDEX('VERSIONES'!$L$10:$L$109,MATCH(C21,'VERSIONES'!$B$10:$B$109,0))),"")="A otra fase",AND(LEN(TRIM(D21&amp;""))&gt;0,TRIM(D21)&lt;&gt;"Pendiente",TRIM(D21)&lt;&gt;"Por confirmar"),LEN(TRIM(E21&amp;""))&gt;0,UPPER(SUBSTITUTE(SUBSTITUTE(TRIM(E21&amp;""),"²","2"),"³","3"))=UPPER(SUBSTITUTE(SUBSTITUTE(TRIM(IFERROR(IF(COUNTBLANK(INDEX('VERSIONES'!$F$10:$F$109,MATCH(C21,'VERSIONES'!$B$10:$B$109,0)))=1,"",INDEX('VERSIONES'!$F$10:$F$109,MATCH(C21,'VERSIONES'!$B$10:$B$109,0))),"")&amp;""),"²","2"),"³","3")),IF(ISNUMBER(F21),AND(F21&gt;=0,F21=ROUND(F21,6)),FALSE),IF(ISNUMBER(G21),AND(G21=ROUND(G21,4)),FALSE),AND(LEN(TRIM(H21&amp;""))&gt;0,TRIM(H21)&lt;&gt;"Pendiente",TRIM(H21)&lt;&gt;"Por confirmar"),NOT(OR(IF(LEN(TRIM(C21&amp;""))=0,FALSE,NOT(IF(ISNUMBER(C21),AND(C21&gt;=1,C21&lt;=100,C21=INT(C21)),FALSE))),AND(IF(ISNUMBER(C21),AND(C21&gt;=1,C21&lt;=100,C21=INT(C21)),FALSE),LEN(TRIM(IFERROR(IF(COUNTBLANK(INDEX('VERSIONES'!$L$10:$L$109,MATCH(C21,'VERSIONES'!$B$10:$B$109,0)))=1,"",INDEX('VERSIONES'!$L$10:$L$109,MATCH(C21,'VERSIONES'!$B$10:$B$109,0))),"")&amp;""))&gt;0,IFERROR(IF(COUNTBLANK(INDEX('VERSIONES'!$L$10:$L$109,MATCH(C21,'VERSIONES'!$B$10:$B$109,0)))=1,"",INDEX('VERSIONES'!$L$10:$L$109,MATCH(C21,'VERSIONES'!$B$10:$B$109,0))),"")&lt;&gt;"A otra fase"),AND(IF(ISNUMBER(C21),AND(C21&gt;=1,C21&lt;=100,C21=INT(C21)),FALSE),COUNTIF($C$10:$C$39,C21)&gt;1),IF(LEN(TRIM(F21&amp;""))=0,FALSE,NOT(IF(ISNUMBER(F21),AND(F21&gt;=0,F21=ROUND(F21,6)),FALSE))),IF(LEN(TRIM(G21&amp;""))=0,FALSE,NOT(IF(ISNUMBER(G21),AND(G21=ROUND(G21,4)),FALSE))),AND(LEN(TRIM(E21&amp;""))&gt;0,LEN(TRIM(IFERROR(IF(COUNTBLANK(INDEX('VERSIONES'!$F$10:$F$109,MATCH(C21,'VERSIONES'!$B$10:$B$109,0)))=1,"",INDEX('VERSIONES'!$F$10:$F$109,MATCH(C21,'VERSIONES'!$B$10:$B$109,0))),"")&amp;""))&gt;0,UPPER(SUBSTITUTE(SUBSTITUTE(TRIM(E21&amp;""),"²","2"),"³","3"))&lt;&gt;UPPER(SUBSTITUTE(SUBSTITUTE(TRIM(IFERROR(IF(COUNTBLANK(INDEX('VERSIONES'!$F$10:$F$109,MATCH(C21,'VERSIONES'!$B$10:$B$109,0)))=1,"",INDEX('VERSIONES'!$F$10:$F$109,MATCH(C21,'VERSIONES'!$B$10:$B$109,0))),"")&amp;""),"²","2"),"³","3"))),IF(AND(ISNUMBER(IFERROR(IF(COUNTBLANK(INDEX('VERSIONES'!$G$10:$G$109,MATCH(C21,'VERSIONES'!$B$10:$B$109,0)))=1,"",INDEX('VERSIONES'!$G$10:$G$109,MATCH(C21,'VERSIONES'!$B$10:$B$109,0))),"")),ISNUMBER(F21)),ABS(IFERROR(IF(COUNTBLANK(INDEX('VERSIONES'!$G$10:$G$109,MATCH(C21,'VERSIONES'!$B$10:$B$109,0)))=1,"",INDEX('VERSIONES'!$G$10:$G$109,MATCH(C21,'VERSIONES'!$B$10:$B$109,0))),"")-F21)&gt;0.00000001,FALSE)))),ROUND(F21*G21,2),""),"")</f>
      </c>
      <c r="K21" s="39">
        <f>IF(NOT(ISNUMBER(N21)),"",IF(N21=2,"ROJO",IF(N21=1,"ÁMBAR","VERDE")))</f>
      </c>
      <c r="L21" s="39">
        <f>IFERROR(IF(NOT(COUNTA(C21:H21)&gt;0),"",IF(N21=2,"Revisamos ID único, tipo A otra fase, unidad y cantidad íntegra. No duplicamos ni inventamos un traslado.",IF(N21=1,IF(ISNUMBER(J21),"La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21" s="41" t="n">
        <f>IFERROR(IF(AND(IF(ISNUMBER(C21),AND(C21&gt;=1,C21&lt;=100,C21=INT(C21)),FALSE),IFERROR(IF(COUNTBLANK(INDEX('VERSIONES'!$L$10:$L$109,MATCH(C21,'VERSIONES'!$B$10:$B$109,0)))=1,"",INDEX('VERSIONES'!$L$10:$L$109,MATCH(C21,'VERSIONES'!$B$10:$B$109,0))),"")="A otra fase",AND(LEN(TRIM(D21&amp;""))&gt;0,TRIM(D21)&lt;&gt;"Pendiente",TRIM(D21)&lt;&gt;"Por confirmar"),LEN(TRIM(E21&amp;""))&gt;0,UPPER(SUBSTITUTE(SUBSTITUTE(TRIM(E21&amp;""),"²","2"),"³","3"))=UPPER(SUBSTITUTE(SUBSTITUTE(TRIM(IFERROR(IF(COUNTBLANK(INDEX('VERSIONES'!$F$10:$F$109,MATCH(C21,'VERSIONES'!$B$10:$B$109,0)))=1,"",INDEX('VERSIONES'!$F$10:$F$109,MATCH(C21,'VERSIONES'!$B$10:$B$109,0))),"")&amp;""),"²","2"),"³","3")),IF(ISNUMBER(F21),AND(F21&gt;=0,F21=ROUND(F21,6)),FALSE),IF(ISNUMBER(G21),AND(G21=ROUND(G21,4)),FALSE),AND(LEN(TRIM(H21&amp;""))&gt;0,TRIM(H21)&lt;&gt;"Pendiente",TRIM(H21)&lt;&gt;"Por confirmar"),NOT(OR(IF(LEN(TRIM(C21&amp;""))=0,FALSE,NOT(IF(ISNUMBER(C21),AND(C21&gt;=1,C21&lt;=100,C21=INT(C21)),FALSE))),AND(IF(ISNUMBER(C21),AND(C21&gt;=1,C21&lt;=100,C21=INT(C21)),FALSE),LEN(TRIM(IFERROR(IF(COUNTBLANK(INDEX('VERSIONES'!$L$10:$L$109,MATCH(C21,'VERSIONES'!$B$10:$B$109,0)))=1,"",INDEX('VERSIONES'!$L$10:$L$109,MATCH(C21,'VERSIONES'!$B$10:$B$109,0))),"")&amp;""))&gt;0,IFERROR(IF(COUNTBLANK(INDEX('VERSIONES'!$L$10:$L$109,MATCH(C21,'VERSIONES'!$B$10:$B$109,0)))=1,"",INDEX('VERSIONES'!$L$10:$L$109,MATCH(C21,'VERSIONES'!$B$10:$B$109,0))),"")&lt;&gt;"A otra fase"),AND(IF(ISNUMBER(C21),AND(C21&gt;=1,C21&lt;=100,C21=INT(C21)),FALSE),COUNTIF($C$10:$C$39,C21)&gt;1),IF(LEN(TRIM(F21&amp;""))=0,FALSE,NOT(IF(ISNUMBER(F21),AND(F21&gt;=0,F21=ROUND(F21,6)),FALSE))),IF(LEN(TRIM(G21&amp;""))=0,FALSE,NOT(IF(ISNUMBER(G21),AND(G21=ROUND(G21,4)),FALSE))),AND(LEN(TRIM(E21&amp;""))&gt;0,LEN(TRIM(IFERROR(IF(COUNTBLANK(INDEX('VERSIONES'!$F$10:$F$109,MATCH(C21,'VERSIONES'!$B$10:$B$109,0)))=1,"",INDEX('VERSIONES'!$F$10:$F$109,MATCH(C21,'VERSIONES'!$B$10:$B$109,0))),"")&amp;""))&gt;0,UPPER(SUBSTITUTE(SUBSTITUTE(TRIM(E21&amp;""),"²","2"),"³","3"))&lt;&gt;UPPER(SUBSTITUTE(SUBSTITUTE(TRIM(IFERROR(IF(COUNTBLANK(INDEX('VERSIONES'!$F$10:$F$109,MATCH(C21,'VERSIONES'!$B$10:$B$109,0)))=1,"",INDEX('VERSIONES'!$F$10:$F$109,MATCH(C21,'VERSIONES'!$B$10:$B$109,0))),"")&amp;""),"²","2"),"³","3"))),IF(AND(ISNUMBER(IFERROR(IF(COUNTBLANK(INDEX('VERSIONES'!$G$10:$G$109,MATCH(C21,'VERSIONES'!$B$10:$B$109,0)))=1,"",INDEX('VERSIONES'!$G$10:$G$109,MATCH(C21,'VERSIONES'!$B$10:$B$109,0))),"")),ISNUMBER(F21)),ABS(IFERROR(IF(COUNTBLANK(INDEX('VERSIONES'!$G$10:$G$109,MATCH(C21,'VERSIONES'!$B$10:$B$109,0)))=1,"",INDEX('VERSIONES'!$G$10:$G$109,MATCH(C21,'VERSIONES'!$B$10:$B$109,0))),"")-F21)&gt;0.00000001,FALSE)))),1,0),0)</f>
        <v>0</v>
      </c>
      <c r="N21" s="41">
        <f>IF(OR(ISERROR(C21),ISERROR(D21),ISERROR(E21),ISERROR(F21),ISERROR(G21),ISERROR(H21)),2,IFERROR(IF(NOT(COUNTA(C21:H21)&gt;0),"",IF(OR(IF(LEN(TRIM(C21&amp;""))=0,FALSE,NOT(IF(ISNUMBER(C21),AND(C21&gt;=1,C21&lt;=100,C21=INT(C21)),FALSE))),AND(IF(ISNUMBER(C21),AND(C21&gt;=1,C21&lt;=100,C21=INT(C21)),FALSE),LEN(TRIM(IFERROR(IF(COUNTBLANK(INDEX('VERSIONES'!$L$10:$L$109,MATCH(C21,'VERSIONES'!$B$10:$B$109,0)))=1,"",INDEX('VERSIONES'!$L$10:$L$109,MATCH(C21,'VERSIONES'!$B$10:$B$109,0))),"")&amp;""))&gt;0,IFERROR(IF(COUNTBLANK(INDEX('VERSIONES'!$L$10:$L$109,MATCH(C21,'VERSIONES'!$B$10:$B$109,0)))=1,"",INDEX('VERSIONES'!$L$10:$L$109,MATCH(C21,'VERSIONES'!$B$10:$B$109,0))),"")&lt;&gt;"A otra fase"),AND(IF(ISNUMBER(C21),AND(C21&gt;=1,C21&lt;=100,C21=INT(C21)),FALSE),COUNTIF($C$10:$C$39,C21)&gt;1),IF(LEN(TRIM(F21&amp;""))=0,FALSE,NOT(IF(ISNUMBER(F21),AND(F21&gt;=0,F21=ROUND(F21,6)),FALSE))),IF(LEN(TRIM(G21&amp;""))=0,FALSE,NOT(IF(ISNUMBER(G21),AND(G21=ROUND(G21,4)),FALSE))),AND(LEN(TRIM(E21&amp;""))&gt;0,LEN(TRIM(IFERROR(IF(COUNTBLANK(INDEX('VERSIONES'!$F$10:$F$109,MATCH(C21,'VERSIONES'!$B$10:$B$109,0)))=1,"",INDEX('VERSIONES'!$F$10:$F$109,MATCH(C21,'VERSIONES'!$B$10:$B$109,0))),"")&amp;""))&gt;0,UPPER(SUBSTITUTE(SUBSTITUTE(TRIM(E21&amp;""),"²","2"),"³","3"))&lt;&gt;UPPER(SUBSTITUTE(SUBSTITUTE(TRIM(IFERROR(IF(COUNTBLANK(INDEX('VERSIONES'!$F$10:$F$109,MATCH(C21,'VERSIONES'!$B$10:$B$109,0)))=1,"",INDEX('VERSIONES'!$F$10:$F$109,MATCH(C21,'VERSIONES'!$B$10:$B$109,0))),"")&amp;""),"²","2"),"³","3"))),IF(AND(ISNUMBER(IFERROR(IF(COUNTBLANK(INDEX('VERSIONES'!$G$10:$G$109,MATCH(C21,'VERSIONES'!$B$10:$B$109,0)))=1,"",INDEX('VERSIONES'!$G$10:$G$109,MATCH(C21,'VERSIONES'!$B$10:$B$109,0))),"")),ISNUMBER(F21)),ABS(IFERROR(IF(COUNTBLANK(INDEX('VERSIONES'!$G$10:$G$109,MATCH(C21,'VERSIONES'!$B$10:$B$109,0)))=1,"",INDEX('VERSIONES'!$G$10:$G$109,MATCH(C21,'VERSIONES'!$B$10:$B$109,0))),"")-F21)&gt;0.00000001,FALSE)),2,IF(AND(M21=1,IFERROR(IF(COUNTBLANK(INDEX('VERSIONES'!$W$10:$W$109,MATCH(C21,'VERSIONES'!$B$10:$B$109,0)))=1,"",INDEX('VERSIONES'!$W$10:$W$109,MATCH(C21,'VERSIONES'!$B$10:$B$109,0))),"")=1),0,1))),2))</f>
      </c>
    </row>
    <row r="22" ht="82" customHeight="1">
      <c r="B22" s="39" t="n">
        <v>13</v>
      </c>
      <c r="C22" s="44"/>
      <c r="D22" s="44"/>
      <c r="E22" s="44"/>
      <c r="F22" s="46"/>
      <c r="G22" s="47"/>
      <c r="H22" s="44"/>
      <c r="I22" s="40">
        <f>IFERROR(IF(AND(IF(ISNUMBER(C22),AND(C22&gt;=1,C22&lt;=100,C22=INT(C22)),FALSE),IFERROR(IF(COUNTBLANK(INDEX('VERSIONES'!$L$10:$L$109,MATCH(C22,'VERSIONES'!$B$10:$B$109,0)))=1,"",INDEX('VERSIONES'!$L$10:$L$109,MATCH(C22,'VERSIONES'!$B$10:$B$109,0))),"")="A otra fase",IFERROR(IF(COUNTBLANK(INDEX('VERSIONES'!$W$10:$W$109,MATCH(C22,'VERSIONES'!$B$10:$B$109,0)))=1,"",INDEX('VERSIONES'!$W$10:$W$109,MATCH(C22,'VERSIONES'!$B$10:$B$109,0))),"")=1,NOT(OR(IF(LEN(TRIM(C22&amp;""))=0,FALSE,NOT(IF(ISNUMBER(C22),AND(C22&gt;=1,C22&lt;=100,C22=INT(C22)),FALSE))),AND(IF(ISNUMBER(C22),AND(C22&gt;=1,C22&lt;=100,C22=INT(C22)),FALSE),LEN(TRIM(IFERROR(IF(COUNTBLANK(INDEX('VERSIONES'!$L$10:$L$109,MATCH(C22,'VERSIONES'!$B$10:$B$109,0)))=1,"",INDEX('VERSIONES'!$L$10:$L$109,MATCH(C22,'VERSIONES'!$B$10:$B$109,0))),"")&amp;""))&gt;0,IFERROR(IF(COUNTBLANK(INDEX('VERSIONES'!$L$10:$L$109,MATCH(C22,'VERSIONES'!$B$10:$B$109,0)))=1,"",INDEX('VERSIONES'!$L$10:$L$109,MATCH(C22,'VERSIONES'!$B$10:$B$109,0))),"")&lt;&gt;"A otra fase"),AND(IF(ISNUMBER(C22),AND(C22&gt;=1,C22&lt;=100,C22=INT(C22)),FALSE),COUNTIF($C$10:$C$39,C22)&gt;1),IF(LEN(TRIM(F22&amp;""))=0,FALSE,NOT(IF(ISNUMBER(F22),AND(F22&gt;=0,F22=ROUND(F22,6)),FALSE))),IF(LEN(TRIM(G22&amp;""))=0,FALSE,NOT(IF(ISNUMBER(G22),AND(G22=ROUND(G22,4)),FALSE))),AND(LEN(TRIM(E22&amp;""))&gt;0,LEN(TRIM(IFERROR(IF(COUNTBLANK(INDEX('VERSIONES'!$F$10:$F$109,MATCH(C22,'VERSIONES'!$B$10:$B$109,0)))=1,"",INDEX('VERSIONES'!$F$10:$F$109,MATCH(C22,'VERSIONES'!$B$10:$B$109,0))),"")&amp;""))&gt;0,UPPER(SUBSTITUTE(SUBSTITUTE(TRIM(E22&amp;""),"²","2"),"³","3"))&lt;&gt;UPPER(SUBSTITUTE(SUBSTITUTE(TRIM(IFERROR(IF(COUNTBLANK(INDEX('VERSIONES'!$F$10:$F$109,MATCH(C22,'VERSIONES'!$B$10:$B$109,0)))=1,"",INDEX('VERSIONES'!$F$10:$F$109,MATCH(C22,'VERSIONES'!$B$10:$B$109,0))),"")&amp;""),"²","2"),"³","3"))),IF(AND(ISNUMBER(IFERROR(IF(COUNTBLANK(INDEX('VERSIONES'!$G$10:$G$109,MATCH(C22,'VERSIONES'!$B$10:$B$109,0)))=1,"",INDEX('VERSIONES'!$G$10:$G$109,MATCH(C22,'VERSIONES'!$B$10:$B$109,0))),"")),ISNUMBER(F22)),ABS(IFERROR(IF(COUNTBLANK(INDEX('VERSIONES'!$G$10:$G$109,MATCH(C22,'VERSIONES'!$B$10:$B$109,0)))=1,"",INDEX('VERSIONES'!$G$10:$G$109,MATCH(C22,'VERSIONES'!$B$10:$B$109,0))),"")-F22)&gt;0.00000001,FALSE)))),IFERROR(IF(COUNTBLANK(INDEX('VERSIONES'!$Q$10:$Q$109,MATCH(C22,'VERSIONES'!$B$10:$B$109,0)))=1,"",INDEX('VERSIONES'!$Q$10:$Q$109,MATCH(C22,'VERSIONES'!$B$10:$B$109,0))),""),""),"")</f>
      </c>
      <c r="J22" s="40">
        <f>IFERROR(IF(AND(IF(ISNUMBER(C22),AND(C22&gt;=1,C22&lt;=100,C22=INT(C22)),FALSE),IFERROR(IF(COUNTBLANK(INDEX('VERSIONES'!$L$10:$L$109,MATCH(C22,'VERSIONES'!$B$10:$B$109,0)))=1,"",INDEX('VERSIONES'!$L$10:$L$109,MATCH(C22,'VERSIONES'!$B$10:$B$109,0))),"")="A otra fase",AND(LEN(TRIM(D22&amp;""))&gt;0,TRIM(D22)&lt;&gt;"Pendiente",TRIM(D22)&lt;&gt;"Por confirmar"),LEN(TRIM(E22&amp;""))&gt;0,UPPER(SUBSTITUTE(SUBSTITUTE(TRIM(E22&amp;""),"²","2"),"³","3"))=UPPER(SUBSTITUTE(SUBSTITUTE(TRIM(IFERROR(IF(COUNTBLANK(INDEX('VERSIONES'!$F$10:$F$109,MATCH(C22,'VERSIONES'!$B$10:$B$109,0)))=1,"",INDEX('VERSIONES'!$F$10:$F$109,MATCH(C22,'VERSIONES'!$B$10:$B$109,0))),"")&amp;""),"²","2"),"³","3")),IF(ISNUMBER(F22),AND(F22&gt;=0,F22=ROUND(F22,6)),FALSE),IF(ISNUMBER(G22),AND(G22=ROUND(G22,4)),FALSE),AND(LEN(TRIM(H22&amp;""))&gt;0,TRIM(H22)&lt;&gt;"Pendiente",TRIM(H22)&lt;&gt;"Por confirmar"),NOT(OR(IF(LEN(TRIM(C22&amp;""))=0,FALSE,NOT(IF(ISNUMBER(C22),AND(C22&gt;=1,C22&lt;=100,C22=INT(C22)),FALSE))),AND(IF(ISNUMBER(C22),AND(C22&gt;=1,C22&lt;=100,C22=INT(C22)),FALSE),LEN(TRIM(IFERROR(IF(COUNTBLANK(INDEX('VERSIONES'!$L$10:$L$109,MATCH(C22,'VERSIONES'!$B$10:$B$109,0)))=1,"",INDEX('VERSIONES'!$L$10:$L$109,MATCH(C22,'VERSIONES'!$B$10:$B$109,0))),"")&amp;""))&gt;0,IFERROR(IF(COUNTBLANK(INDEX('VERSIONES'!$L$10:$L$109,MATCH(C22,'VERSIONES'!$B$10:$B$109,0)))=1,"",INDEX('VERSIONES'!$L$10:$L$109,MATCH(C22,'VERSIONES'!$B$10:$B$109,0))),"")&lt;&gt;"A otra fase"),AND(IF(ISNUMBER(C22),AND(C22&gt;=1,C22&lt;=100,C22=INT(C22)),FALSE),COUNTIF($C$10:$C$39,C22)&gt;1),IF(LEN(TRIM(F22&amp;""))=0,FALSE,NOT(IF(ISNUMBER(F22),AND(F22&gt;=0,F22=ROUND(F22,6)),FALSE))),IF(LEN(TRIM(G22&amp;""))=0,FALSE,NOT(IF(ISNUMBER(G22),AND(G22=ROUND(G22,4)),FALSE))),AND(LEN(TRIM(E22&amp;""))&gt;0,LEN(TRIM(IFERROR(IF(COUNTBLANK(INDEX('VERSIONES'!$F$10:$F$109,MATCH(C22,'VERSIONES'!$B$10:$B$109,0)))=1,"",INDEX('VERSIONES'!$F$10:$F$109,MATCH(C22,'VERSIONES'!$B$10:$B$109,0))),"")&amp;""))&gt;0,UPPER(SUBSTITUTE(SUBSTITUTE(TRIM(E22&amp;""),"²","2"),"³","3"))&lt;&gt;UPPER(SUBSTITUTE(SUBSTITUTE(TRIM(IFERROR(IF(COUNTBLANK(INDEX('VERSIONES'!$F$10:$F$109,MATCH(C22,'VERSIONES'!$B$10:$B$109,0)))=1,"",INDEX('VERSIONES'!$F$10:$F$109,MATCH(C22,'VERSIONES'!$B$10:$B$109,0))),"")&amp;""),"²","2"),"³","3"))),IF(AND(ISNUMBER(IFERROR(IF(COUNTBLANK(INDEX('VERSIONES'!$G$10:$G$109,MATCH(C22,'VERSIONES'!$B$10:$B$109,0)))=1,"",INDEX('VERSIONES'!$G$10:$G$109,MATCH(C22,'VERSIONES'!$B$10:$B$109,0))),"")),ISNUMBER(F22)),ABS(IFERROR(IF(COUNTBLANK(INDEX('VERSIONES'!$G$10:$G$109,MATCH(C22,'VERSIONES'!$B$10:$B$109,0)))=1,"",INDEX('VERSIONES'!$G$10:$G$109,MATCH(C22,'VERSIONES'!$B$10:$B$109,0))),"")-F22)&gt;0.00000001,FALSE)))),ROUND(F22*G22,2),""),"")</f>
      </c>
      <c r="K22" s="39">
        <f>IF(NOT(ISNUMBER(N22)),"",IF(N22=2,"ROJO",IF(N22=1,"ÁMBAR","VERDE")))</f>
      </c>
      <c r="L22" s="39">
        <f>IFERROR(IF(NOT(COUNTA(C22:H22)&gt;0),"",IF(N22=2,"Revisamos ID único, tipo A otra fase, unidad y cantidad íntegra. No duplicamos ni inventamos un traslado.",IF(N22=1,IF(ISNUMBER(J22),"La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22" s="41" t="n">
        <f>IFERROR(IF(AND(IF(ISNUMBER(C22),AND(C22&gt;=1,C22&lt;=100,C22=INT(C22)),FALSE),IFERROR(IF(COUNTBLANK(INDEX('VERSIONES'!$L$10:$L$109,MATCH(C22,'VERSIONES'!$B$10:$B$109,0)))=1,"",INDEX('VERSIONES'!$L$10:$L$109,MATCH(C22,'VERSIONES'!$B$10:$B$109,0))),"")="A otra fase",AND(LEN(TRIM(D22&amp;""))&gt;0,TRIM(D22)&lt;&gt;"Pendiente",TRIM(D22)&lt;&gt;"Por confirmar"),LEN(TRIM(E22&amp;""))&gt;0,UPPER(SUBSTITUTE(SUBSTITUTE(TRIM(E22&amp;""),"²","2"),"³","3"))=UPPER(SUBSTITUTE(SUBSTITUTE(TRIM(IFERROR(IF(COUNTBLANK(INDEX('VERSIONES'!$F$10:$F$109,MATCH(C22,'VERSIONES'!$B$10:$B$109,0)))=1,"",INDEX('VERSIONES'!$F$10:$F$109,MATCH(C22,'VERSIONES'!$B$10:$B$109,0))),"")&amp;""),"²","2"),"³","3")),IF(ISNUMBER(F22),AND(F22&gt;=0,F22=ROUND(F22,6)),FALSE),IF(ISNUMBER(G22),AND(G22=ROUND(G22,4)),FALSE),AND(LEN(TRIM(H22&amp;""))&gt;0,TRIM(H22)&lt;&gt;"Pendiente",TRIM(H22)&lt;&gt;"Por confirmar"),NOT(OR(IF(LEN(TRIM(C22&amp;""))=0,FALSE,NOT(IF(ISNUMBER(C22),AND(C22&gt;=1,C22&lt;=100,C22=INT(C22)),FALSE))),AND(IF(ISNUMBER(C22),AND(C22&gt;=1,C22&lt;=100,C22=INT(C22)),FALSE),LEN(TRIM(IFERROR(IF(COUNTBLANK(INDEX('VERSIONES'!$L$10:$L$109,MATCH(C22,'VERSIONES'!$B$10:$B$109,0)))=1,"",INDEX('VERSIONES'!$L$10:$L$109,MATCH(C22,'VERSIONES'!$B$10:$B$109,0))),"")&amp;""))&gt;0,IFERROR(IF(COUNTBLANK(INDEX('VERSIONES'!$L$10:$L$109,MATCH(C22,'VERSIONES'!$B$10:$B$109,0)))=1,"",INDEX('VERSIONES'!$L$10:$L$109,MATCH(C22,'VERSIONES'!$B$10:$B$109,0))),"")&lt;&gt;"A otra fase"),AND(IF(ISNUMBER(C22),AND(C22&gt;=1,C22&lt;=100,C22=INT(C22)),FALSE),COUNTIF($C$10:$C$39,C22)&gt;1),IF(LEN(TRIM(F22&amp;""))=0,FALSE,NOT(IF(ISNUMBER(F22),AND(F22&gt;=0,F22=ROUND(F22,6)),FALSE))),IF(LEN(TRIM(G22&amp;""))=0,FALSE,NOT(IF(ISNUMBER(G22),AND(G22=ROUND(G22,4)),FALSE))),AND(LEN(TRIM(E22&amp;""))&gt;0,LEN(TRIM(IFERROR(IF(COUNTBLANK(INDEX('VERSIONES'!$F$10:$F$109,MATCH(C22,'VERSIONES'!$B$10:$B$109,0)))=1,"",INDEX('VERSIONES'!$F$10:$F$109,MATCH(C22,'VERSIONES'!$B$10:$B$109,0))),"")&amp;""))&gt;0,UPPER(SUBSTITUTE(SUBSTITUTE(TRIM(E22&amp;""),"²","2"),"³","3"))&lt;&gt;UPPER(SUBSTITUTE(SUBSTITUTE(TRIM(IFERROR(IF(COUNTBLANK(INDEX('VERSIONES'!$F$10:$F$109,MATCH(C22,'VERSIONES'!$B$10:$B$109,0)))=1,"",INDEX('VERSIONES'!$F$10:$F$109,MATCH(C22,'VERSIONES'!$B$10:$B$109,0))),"")&amp;""),"²","2"),"³","3"))),IF(AND(ISNUMBER(IFERROR(IF(COUNTBLANK(INDEX('VERSIONES'!$G$10:$G$109,MATCH(C22,'VERSIONES'!$B$10:$B$109,0)))=1,"",INDEX('VERSIONES'!$G$10:$G$109,MATCH(C22,'VERSIONES'!$B$10:$B$109,0))),"")),ISNUMBER(F22)),ABS(IFERROR(IF(COUNTBLANK(INDEX('VERSIONES'!$G$10:$G$109,MATCH(C22,'VERSIONES'!$B$10:$B$109,0)))=1,"",INDEX('VERSIONES'!$G$10:$G$109,MATCH(C22,'VERSIONES'!$B$10:$B$109,0))),"")-F22)&gt;0.00000001,FALSE)))),1,0),0)</f>
        <v>0</v>
      </c>
      <c r="N22" s="41">
        <f>IF(OR(ISERROR(C22),ISERROR(D22),ISERROR(E22),ISERROR(F22),ISERROR(G22),ISERROR(H22)),2,IFERROR(IF(NOT(COUNTA(C22:H22)&gt;0),"",IF(OR(IF(LEN(TRIM(C22&amp;""))=0,FALSE,NOT(IF(ISNUMBER(C22),AND(C22&gt;=1,C22&lt;=100,C22=INT(C22)),FALSE))),AND(IF(ISNUMBER(C22),AND(C22&gt;=1,C22&lt;=100,C22=INT(C22)),FALSE),LEN(TRIM(IFERROR(IF(COUNTBLANK(INDEX('VERSIONES'!$L$10:$L$109,MATCH(C22,'VERSIONES'!$B$10:$B$109,0)))=1,"",INDEX('VERSIONES'!$L$10:$L$109,MATCH(C22,'VERSIONES'!$B$10:$B$109,0))),"")&amp;""))&gt;0,IFERROR(IF(COUNTBLANK(INDEX('VERSIONES'!$L$10:$L$109,MATCH(C22,'VERSIONES'!$B$10:$B$109,0)))=1,"",INDEX('VERSIONES'!$L$10:$L$109,MATCH(C22,'VERSIONES'!$B$10:$B$109,0))),"")&lt;&gt;"A otra fase"),AND(IF(ISNUMBER(C22),AND(C22&gt;=1,C22&lt;=100,C22=INT(C22)),FALSE),COUNTIF($C$10:$C$39,C22)&gt;1),IF(LEN(TRIM(F22&amp;""))=0,FALSE,NOT(IF(ISNUMBER(F22),AND(F22&gt;=0,F22=ROUND(F22,6)),FALSE))),IF(LEN(TRIM(G22&amp;""))=0,FALSE,NOT(IF(ISNUMBER(G22),AND(G22=ROUND(G22,4)),FALSE))),AND(LEN(TRIM(E22&amp;""))&gt;0,LEN(TRIM(IFERROR(IF(COUNTBLANK(INDEX('VERSIONES'!$F$10:$F$109,MATCH(C22,'VERSIONES'!$B$10:$B$109,0)))=1,"",INDEX('VERSIONES'!$F$10:$F$109,MATCH(C22,'VERSIONES'!$B$10:$B$109,0))),"")&amp;""))&gt;0,UPPER(SUBSTITUTE(SUBSTITUTE(TRIM(E22&amp;""),"²","2"),"³","3"))&lt;&gt;UPPER(SUBSTITUTE(SUBSTITUTE(TRIM(IFERROR(IF(COUNTBLANK(INDEX('VERSIONES'!$F$10:$F$109,MATCH(C22,'VERSIONES'!$B$10:$B$109,0)))=1,"",INDEX('VERSIONES'!$F$10:$F$109,MATCH(C22,'VERSIONES'!$B$10:$B$109,0))),"")&amp;""),"²","2"),"³","3"))),IF(AND(ISNUMBER(IFERROR(IF(COUNTBLANK(INDEX('VERSIONES'!$G$10:$G$109,MATCH(C22,'VERSIONES'!$B$10:$B$109,0)))=1,"",INDEX('VERSIONES'!$G$10:$G$109,MATCH(C22,'VERSIONES'!$B$10:$B$109,0))),"")),ISNUMBER(F22)),ABS(IFERROR(IF(COUNTBLANK(INDEX('VERSIONES'!$G$10:$G$109,MATCH(C22,'VERSIONES'!$B$10:$B$109,0)))=1,"",INDEX('VERSIONES'!$G$10:$G$109,MATCH(C22,'VERSIONES'!$B$10:$B$109,0))),"")-F22)&gt;0.00000001,FALSE)),2,IF(AND(M22=1,IFERROR(IF(COUNTBLANK(INDEX('VERSIONES'!$W$10:$W$109,MATCH(C22,'VERSIONES'!$B$10:$B$109,0)))=1,"",INDEX('VERSIONES'!$W$10:$W$109,MATCH(C22,'VERSIONES'!$B$10:$B$109,0))),"")=1),0,1))),2))</f>
      </c>
    </row>
    <row r="23" ht="82" customHeight="1">
      <c r="B23" s="39" t="n">
        <v>14</v>
      </c>
      <c r="C23" s="44"/>
      <c r="D23" s="44"/>
      <c r="E23" s="44"/>
      <c r="F23" s="46"/>
      <c r="G23" s="47"/>
      <c r="H23" s="44"/>
      <c r="I23" s="40">
        <f>IFERROR(IF(AND(IF(ISNUMBER(C23),AND(C23&gt;=1,C23&lt;=100,C23=INT(C23)),FALSE),IFERROR(IF(COUNTBLANK(INDEX('VERSIONES'!$L$10:$L$109,MATCH(C23,'VERSIONES'!$B$10:$B$109,0)))=1,"",INDEX('VERSIONES'!$L$10:$L$109,MATCH(C23,'VERSIONES'!$B$10:$B$109,0))),"")="A otra fase",IFERROR(IF(COUNTBLANK(INDEX('VERSIONES'!$W$10:$W$109,MATCH(C23,'VERSIONES'!$B$10:$B$109,0)))=1,"",INDEX('VERSIONES'!$W$10:$W$109,MATCH(C23,'VERSIONES'!$B$10:$B$109,0))),"")=1,NOT(OR(IF(LEN(TRIM(C23&amp;""))=0,FALSE,NOT(IF(ISNUMBER(C23),AND(C23&gt;=1,C23&lt;=100,C23=INT(C23)),FALSE))),AND(IF(ISNUMBER(C23),AND(C23&gt;=1,C23&lt;=100,C23=INT(C23)),FALSE),LEN(TRIM(IFERROR(IF(COUNTBLANK(INDEX('VERSIONES'!$L$10:$L$109,MATCH(C23,'VERSIONES'!$B$10:$B$109,0)))=1,"",INDEX('VERSIONES'!$L$10:$L$109,MATCH(C23,'VERSIONES'!$B$10:$B$109,0))),"")&amp;""))&gt;0,IFERROR(IF(COUNTBLANK(INDEX('VERSIONES'!$L$10:$L$109,MATCH(C23,'VERSIONES'!$B$10:$B$109,0)))=1,"",INDEX('VERSIONES'!$L$10:$L$109,MATCH(C23,'VERSIONES'!$B$10:$B$109,0))),"")&lt;&gt;"A otra fase"),AND(IF(ISNUMBER(C23),AND(C23&gt;=1,C23&lt;=100,C23=INT(C23)),FALSE),COUNTIF($C$10:$C$39,C23)&gt;1),IF(LEN(TRIM(F23&amp;""))=0,FALSE,NOT(IF(ISNUMBER(F23),AND(F23&gt;=0,F23=ROUND(F23,6)),FALSE))),IF(LEN(TRIM(G23&amp;""))=0,FALSE,NOT(IF(ISNUMBER(G23),AND(G23=ROUND(G23,4)),FALSE))),AND(LEN(TRIM(E23&amp;""))&gt;0,LEN(TRIM(IFERROR(IF(COUNTBLANK(INDEX('VERSIONES'!$F$10:$F$109,MATCH(C23,'VERSIONES'!$B$10:$B$109,0)))=1,"",INDEX('VERSIONES'!$F$10:$F$109,MATCH(C23,'VERSIONES'!$B$10:$B$109,0))),"")&amp;""))&gt;0,UPPER(SUBSTITUTE(SUBSTITUTE(TRIM(E23&amp;""),"²","2"),"³","3"))&lt;&gt;UPPER(SUBSTITUTE(SUBSTITUTE(TRIM(IFERROR(IF(COUNTBLANK(INDEX('VERSIONES'!$F$10:$F$109,MATCH(C23,'VERSIONES'!$B$10:$B$109,0)))=1,"",INDEX('VERSIONES'!$F$10:$F$109,MATCH(C23,'VERSIONES'!$B$10:$B$109,0))),"")&amp;""),"²","2"),"³","3"))),IF(AND(ISNUMBER(IFERROR(IF(COUNTBLANK(INDEX('VERSIONES'!$G$10:$G$109,MATCH(C23,'VERSIONES'!$B$10:$B$109,0)))=1,"",INDEX('VERSIONES'!$G$10:$G$109,MATCH(C23,'VERSIONES'!$B$10:$B$109,0))),"")),ISNUMBER(F23)),ABS(IFERROR(IF(COUNTBLANK(INDEX('VERSIONES'!$G$10:$G$109,MATCH(C23,'VERSIONES'!$B$10:$B$109,0)))=1,"",INDEX('VERSIONES'!$G$10:$G$109,MATCH(C23,'VERSIONES'!$B$10:$B$109,0))),"")-F23)&gt;0.00000001,FALSE)))),IFERROR(IF(COUNTBLANK(INDEX('VERSIONES'!$Q$10:$Q$109,MATCH(C23,'VERSIONES'!$B$10:$B$109,0)))=1,"",INDEX('VERSIONES'!$Q$10:$Q$109,MATCH(C23,'VERSIONES'!$B$10:$B$109,0))),""),""),"")</f>
      </c>
      <c r="J23" s="40">
        <f>IFERROR(IF(AND(IF(ISNUMBER(C23),AND(C23&gt;=1,C23&lt;=100,C23=INT(C23)),FALSE),IFERROR(IF(COUNTBLANK(INDEX('VERSIONES'!$L$10:$L$109,MATCH(C23,'VERSIONES'!$B$10:$B$109,0)))=1,"",INDEX('VERSIONES'!$L$10:$L$109,MATCH(C23,'VERSIONES'!$B$10:$B$109,0))),"")="A otra fase",AND(LEN(TRIM(D23&amp;""))&gt;0,TRIM(D23)&lt;&gt;"Pendiente",TRIM(D23)&lt;&gt;"Por confirmar"),LEN(TRIM(E23&amp;""))&gt;0,UPPER(SUBSTITUTE(SUBSTITUTE(TRIM(E23&amp;""),"²","2"),"³","3"))=UPPER(SUBSTITUTE(SUBSTITUTE(TRIM(IFERROR(IF(COUNTBLANK(INDEX('VERSIONES'!$F$10:$F$109,MATCH(C23,'VERSIONES'!$B$10:$B$109,0)))=1,"",INDEX('VERSIONES'!$F$10:$F$109,MATCH(C23,'VERSIONES'!$B$10:$B$109,0))),"")&amp;""),"²","2"),"³","3")),IF(ISNUMBER(F23),AND(F23&gt;=0,F23=ROUND(F23,6)),FALSE),IF(ISNUMBER(G23),AND(G23=ROUND(G23,4)),FALSE),AND(LEN(TRIM(H23&amp;""))&gt;0,TRIM(H23)&lt;&gt;"Pendiente",TRIM(H23)&lt;&gt;"Por confirmar"),NOT(OR(IF(LEN(TRIM(C23&amp;""))=0,FALSE,NOT(IF(ISNUMBER(C23),AND(C23&gt;=1,C23&lt;=100,C23=INT(C23)),FALSE))),AND(IF(ISNUMBER(C23),AND(C23&gt;=1,C23&lt;=100,C23=INT(C23)),FALSE),LEN(TRIM(IFERROR(IF(COUNTBLANK(INDEX('VERSIONES'!$L$10:$L$109,MATCH(C23,'VERSIONES'!$B$10:$B$109,0)))=1,"",INDEX('VERSIONES'!$L$10:$L$109,MATCH(C23,'VERSIONES'!$B$10:$B$109,0))),"")&amp;""))&gt;0,IFERROR(IF(COUNTBLANK(INDEX('VERSIONES'!$L$10:$L$109,MATCH(C23,'VERSIONES'!$B$10:$B$109,0)))=1,"",INDEX('VERSIONES'!$L$10:$L$109,MATCH(C23,'VERSIONES'!$B$10:$B$109,0))),"")&lt;&gt;"A otra fase"),AND(IF(ISNUMBER(C23),AND(C23&gt;=1,C23&lt;=100,C23=INT(C23)),FALSE),COUNTIF($C$10:$C$39,C23)&gt;1),IF(LEN(TRIM(F23&amp;""))=0,FALSE,NOT(IF(ISNUMBER(F23),AND(F23&gt;=0,F23=ROUND(F23,6)),FALSE))),IF(LEN(TRIM(G23&amp;""))=0,FALSE,NOT(IF(ISNUMBER(G23),AND(G23=ROUND(G23,4)),FALSE))),AND(LEN(TRIM(E23&amp;""))&gt;0,LEN(TRIM(IFERROR(IF(COUNTBLANK(INDEX('VERSIONES'!$F$10:$F$109,MATCH(C23,'VERSIONES'!$B$10:$B$109,0)))=1,"",INDEX('VERSIONES'!$F$10:$F$109,MATCH(C23,'VERSIONES'!$B$10:$B$109,0))),"")&amp;""))&gt;0,UPPER(SUBSTITUTE(SUBSTITUTE(TRIM(E23&amp;""),"²","2"),"³","3"))&lt;&gt;UPPER(SUBSTITUTE(SUBSTITUTE(TRIM(IFERROR(IF(COUNTBLANK(INDEX('VERSIONES'!$F$10:$F$109,MATCH(C23,'VERSIONES'!$B$10:$B$109,0)))=1,"",INDEX('VERSIONES'!$F$10:$F$109,MATCH(C23,'VERSIONES'!$B$10:$B$109,0))),"")&amp;""),"²","2"),"³","3"))),IF(AND(ISNUMBER(IFERROR(IF(COUNTBLANK(INDEX('VERSIONES'!$G$10:$G$109,MATCH(C23,'VERSIONES'!$B$10:$B$109,0)))=1,"",INDEX('VERSIONES'!$G$10:$G$109,MATCH(C23,'VERSIONES'!$B$10:$B$109,0))),"")),ISNUMBER(F23)),ABS(IFERROR(IF(COUNTBLANK(INDEX('VERSIONES'!$G$10:$G$109,MATCH(C23,'VERSIONES'!$B$10:$B$109,0)))=1,"",INDEX('VERSIONES'!$G$10:$G$109,MATCH(C23,'VERSIONES'!$B$10:$B$109,0))),"")-F23)&gt;0.00000001,FALSE)))),ROUND(F23*G23,2),""),"")</f>
      </c>
      <c r="K23" s="39">
        <f>IF(NOT(ISNUMBER(N23)),"",IF(N23=2,"ROJO",IF(N23=1,"ÁMBAR","VERDE")))</f>
      </c>
      <c r="L23" s="39">
        <f>IFERROR(IF(NOT(COUNTA(C23:H23)&gt;0),"",IF(N23=2,"Revisamos ID único, tipo A otra fase, unidad y cantidad íntegra. No duplicamos ni inventamos un traslado.",IF(N23=1,IF(ISNUMBER(J23),"La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23" s="41" t="n">
        <f>IFERROR(IF(AND(IF(ISNUMBER(C23),AND(C23&gt;=1,C23&lt;=100,C23=INT(C23)),FALSE),IFERROR(IF(COUNTBLANK(INDEX('VERSIONES'!$L$10:$L$109,MATCH(C23,'VERSIONES'!$B$10:$B$109,0)))=1,"",INDEX('VERSIONES'!$L$10:$L$109,MATCH(C23,'VERSIONES'!$B$10:$B$109,0))),"")="A otra fase",AND(LEN(TRIM(D23&amp;""))&gt;0,TRIM(D23)&lt;&gt;"Pendiente",TRIM(D23)&lt;&gt;"Por confirmar"),LEN(TRIM(E23&amp;""))&gt;0,UPPER(SUBSTITUTE(SUBSTITUTE(TRIM(E23&amp;""),"²","2"),"³","3"))=UPPER(SUBSTITUTE(SUBSTITUTE(TRIM(IFERROR(IF(COUNTBLANK(INDEX('VERSIONES'!$F$10:$F$109,MATCH(C23,'VERSIONES'!$B$10:$B$109,0)))=1,"",INDEX('VERSIONES'!$F$10:$F$109,MATCH(C23,'VERSIONES'!$B$10:$B$109,0))),"")&amp;""),"²","2"),"³","3")),IF(ISNUMBER(F23),AND(F23&gt;=0,F23=ROUND(F23,6)),FALSE),IF(ISNUMBER(G23),AND(G23=ROUND(G23,4)),FALSE),AND(LEN(TRIM(H23&amp;""))&gt;0,TRIM(H23)&lt;&gt;"Pendiente",TRIM(H23)&lt;&gt;"Por confirmar"),NOT(OR(IF(LEN(TRIM(C23&amp;""))=0,FALSE,NOT(IF(ISNUMBER(C23),AND(C23&gt;=1,C23&lt;=100,C23=INT(C23)),FALSE))),AND(IF(ISNUMBER(C23),AND(C23&gt;=1,C23&lt;=100,C23=INT(C23)),FALSE),LEN(TRIM(IFERROR(IF(COUNTBLANK(INDEX('VERSIONES'!$L$10:$L$109,MATCH(C23,'VERSIONES'!$B$10:$B$109,0)))=1,"",INDEX('VERSIONES'!$L$10:$L$109,MATCH(C23,'VERSIONES'!$B$10:$B$109,0))),"")&amp;""))&gt;0,IFERROR(IF(COUNTBLANK(INDEX('VERSIONES'!$L$10:$L$109,MATCH(C23,'VERSIONES'!$B$10:$B$109,0)))=1,"",INDEX('VERSIONES'!$L$10:$L$109,MATCH(C23,'VERSIONES'!$B$10:$B$109,0))),"")&lt;&gt;"A otra fase"),AND(IF(ISNUMBER(C23),AND(C23&gt;=1,C23&lt;=100,C23=INT(C23)),FALSE),COUNTIF($C$10:$C$39,C23)&gt;1),IF(LEN(TRIM(F23&amp;""))=0,FALSE,NOT(IF(ISNUMBER(F23),AND(F23&gt;=0,F23=ROUND(F23,6)),FALSE))),IF(LEN(TRIM(G23&amp;""))=0,FALSE,NOT(IF(ISNUMBER(G23),AND(G23=ROUND(G23,4)),FALSE))),AND(LEN(TRIM(E23&amp;""))&gt;0,LEN(TRIM(IFERROR(IF(COUNTBLANK(INDEX('VERSIONES'!$F$10:$F$109,MATCH(C23,'VERSIONES'!$B$10:$B$109,0)))=1,"",INDEX('VERSIONES'!$F$10:$F$109,MATCH(C23,'VERSIONES'!$B$10:$B$109,0))),"")&amp;""))&gt;0,UPPER(SUBSTITUTE(SUBSTITUTE(TRIM(E23&amp;""),"²","2"),"³","3"))&lt;&gt;UPPER(SUBSTITUTE(SUBSTITUTE(TRIM(IFERROR(IF(COUNTBLANK(INDEX('VERSIONES'!$F$10:$F$109,MATCH(C23,'VERSIONES'!$B$10:$B$109,0)))=1,"",INDEX('VERSIONES'!$F$10:$F$109,MATCH(C23,'VERSIONES'!$B$10:$B$109,0))),"")&amp;""),"²","2"),"³","3"))),IF(AND(ISNUMBER(IFERROR(IF(COUNTBLANK(INDEX('VERSIONES'!$G$10:$G$109,MATCH(C23,'VERSIONES'!$B$10:$B$109,0)))=1,"",INDEX('VERSIONES'!$G$10:$G$109,MATCH(C23,'VERSIONES'!$B$10:$B$109,0))),"")),ISNUMBER(F23)),ABS(IFERROR(IF(COUNTBLANK(INDEX('VERSIONES'!$G$10:$G$109,MATCH(C23,'VERSIONES'!$B$10:$B$109,0)))=1,"",INDEX('VERSIONES'!$G$10:$G$109,MATCH(C23,'VERSIONES'!$B$10:$B$109,0))),"")-F23)&gt;0.00000001,FALSE)))),1,0),0)</f>
        <v>0</v>
      </c>
      <c r="N23" s="41">
        <f>IF(OR(ISERROR(C23),ISERROR(D23),ISERROR(E23),ISERROR(F23),ISERROR(G23),ISERROR(H23)),2,IFERROR(IF(NOT(COUNTA(C23:H23)&gt;0),"",IF(OR(IF(LEN(TRIM(C23&amp;""))=0,FALSE,NOT(IF(ISNUMBER(C23),AND(C23&gt;=1,C23&lt;=100,C23=INT(C23)),FALSE))),AND(IF(ISNUMBER(C23),AND(C23&gt;=1,C23&lt;=100,C23=INT(C23)),FALSE),LEN(TRIM(IFERROR(IF(COUNTBLANK(INDEX('VERSIONES'!$L$10:$L$109,MATCH(C23,'VERSIONES'!$B$10:$B$109,0)))=1,"",INDEX('VERSIONES'!$L$10:$L$109,MATCH(C23,'VERSIONES'!$B$10:$B$109,0))),"")&amp;""))&gt;0,IFERROR(IF(COUNTBLANK(INDEX('VERSIONES'!$L$10:$L$109,MATCH(C23,'VERSIONES'!$B$10:$B$109,0)))=1,"",INDEX('VERSIONES'!$L$10:$L$109,MATCH(C23,'VERSIONES'!$B$10:$B$109,0))),"")&lt;&gt;"A otra fase"),AND(IF(ISNUMBER(C23),AND(C23&gt;=1,C23&lt;=100,C23=INT(C23)),FALSE),COUNTIF($C$10:$C$39,C23)&gt;1),IF(LEN(TRIM(F23&amp;""))=0,FALSE,NOT(IF(ISNUMBER(F23),AND(F23&gt;=0,F23=ROUND(F23,6)),FALSE))),IF(LEN(TRIM(G23&amp;""))=0,FALSE,NOT(IF(ISNUMBER(G23),AND(G23=ROUND(G23,4)),FALSE))),AND(LEN(TRIM(E23&amp;""))&gt;0,LEN(TRIM(IFERROR(IF(COUNTBLANK(INDEX('VERSIONES'!$F$10:$F$109,MATCH(C23,'VERSIONES'!$B$10:$B$109,0)))=1,"",INDEX('VERSIONES'!$F$10:$F$109,MATCH(C23,'VERSIONES'!$B$10:$B$109,0))),"")&amp;""))&gt;0,UPPER(SUBSTITUTE(SUBSTITUTE(TRIM(E23&amp;""),"²","2"),"³","3"))&lt;&gt;UPPER(SUBSTITUTE(SUBSTITUTE(TRIM(IFERROR(IF(COUNTBLANK(INDEX('VERSIONES'!$F$10:$F$109,MATCH(C23,'VERSIONES'!$B$10:$B$109,0)))=1,"",INDEX('VERSIONES'!$F$10:$F$109,MATCH(C23,'VERSIONES'!$B$10:$B$109,0))),"")&amp;""),"²","2"),"³","3"))),IF(AND(ISNUMBER(IFERROR(IF(COUNTBLANK(INDEX('VERSIONES'!$G$10:$G$109,MATCH(C23,'VERSIONES'!$B$10:$B$109,0)))=1,"",INDEX('VERSIONES'!$G$10:$G$109,MATCH(C23,'VERSIONES'!$B$10:$B$109,0))),"")),ISNUMBER(F23)),ABS(IFERROR(IF(COUNTBLANK(INDEX('VERSIONES'!$G$10:$G$109,MATCH(C23,'VERSIONES'!$B$10:$B$109,0)))=1,"",INDEX('VERSIONES'!$G$10:$G$109,MATCH(C23,'VERSIONES'!$B$10:$B$109,0))),"")-F23)&gt;0.00000001,FALSE)),2,IF(AND(M23=1,IFERROR(IF(COUNTBLANK(INDEX('VERSIONES'!$W$10:$W$109,MATCH(C23,'VERSIONES'!$B$10:$B$109,0)))=1,"",INDEX('VERSIONES'!$W$10:$W$109,MATCH(C23,'VERSIONES'!$B$10:$B$109,0))),"")=1),0,1))),2))</f>
      </c>
    </row>
    <row r="24" ht="82" customHeight="1">
      <c r="B24" s="39" t="n">
        <v>15</v>
      </c>
      <c r="C24" s="44"/>
      <c r="D24" s="44"/>
      <c r="E24" s="44"/>
      <c r="F24" s="46"/>
      <c r="G24" s="47"/>
      <c r="H24" s="44"/>
      <c r="I24" s="40">
        <f>IFERROR(IF(AND(IF(ISNUMBER(C24),AND(C24&gt;=1,C24&lt;=100,C24=INT(C24)),FALSE),IFERROR(IF(COUNTBLANK(INDEX('VERSIONES'!$L$10:$L$109,MATCH(C24,'VERSIONES'!$B$10:$B$109,0)))=1,"",INDEX('VERSIONES'!$L$10:$L$109,MATCH(C24,'VERSIONES'!$B$10:$B$109,0))),"")="A otra fase",IFERROR(IF(COUNTBLANK(INDEX('VERSIONES'!$W$10:$W$109,MATCH(C24,'VERSIONES'!$B$10:$B$109,0)))=1,"",INDEX('VERSIONES'!$W$10:$W$109,MATCH(C24,'VERSIONES'!$B$10:$B$109,0))),"")=1,NOT(OR(IF(LEN(TRIM(C24&amp;""))=0,FALSE,NOT(IF(ISNUMBER(C24),AND(C24&gt;=1,C24&lt;=100,C24=INT(C24)),FALSE))),AND(IF(ISNUMBER(C24),AND(C24&gt;=1,C24&lt;=100,C24=INT(C24)),FALSE),LEN(TRIM(IFERROR(IF(COUNTBLANK(INDEX('VERSIONES'!$L$10:$L$109,MATCH(C24,'VERSIONES'!$B$10:$B$109,0)))=1,"",INDEX('VERSIONES'!$L$10:$L$109,MATCH(C24,'VERSIONES'!$B$10:$B$109,0))),"")&amp;""))&gt;0,IFERROR(IF(COUNTBLANK(INDEX('VERSIONES'!$L$10:$L$109,MATCH(C24,'VERSIONES'!$B$10:$B$109,0)))=1,"",INDEX('VERSIONES'!$L$10:$L$109,MATCH(C24,'VERSIONES'!$B$10:$B$109,0))),"")&lt;&gt;"A otra fase"),AND(IF(ISNUMBER(C24),AND(C24&gt;=1,C24&lt;=100,C24=INT(C24)),FALSE),COUNTIF($C$10:$C$39,C24)&gt;1),IF(LEN(TRIM(F24&amp;""))=0,FALSE,NOT(IF(ISNUMBER(F24),AND(F24&gt;=0,F24=ROUND(F24,6)),FALSE))),IF(LEN(TRIM(G24&amp;""))=0,FALSE,NOT(IF(ISNUMBER(G24),AND(G24=ROUND(G24,4)),FALSE))),AND(LEN(TRIM(E24&amp;""))&gt;0,LEN(TRIM(IFERROR(IF(COUNTBLANK(INDEX('VERSIONES'!$F$10:$F$109,MATCH(C24,'VERSIONES'!$B$10:$B$109,0)))=1,"",INDEX('VERSIONES'!$F$10:$F$109,MATCH(C24,'VERSIONES'!$B$10:$B$109,0))),"")&amp;""))&gt;0,UPPER(SUBSTITUTE(SUBSTITUTE(TRIM(E24&amp;""),"²","2"),"³","3"))&lt;&gt;UPPER(SUBSTITUTE(SUBSTITUTE(TRIM(IFERROR(IF(COUNTBLANK(INDEX('VERSIONES'!$F$10:$F$109,MATCH(C24,'VERSIONES'!$B$10:$B$109,0)))=1,"",INDEX('VERSIONES'!$F$10:$F$109,MATCH(C24,'VERSIONES'!$B$10:$B$109,0))),"")&amp;""),"²","2"),"³","3"))),IF(AND(ISNUMBER(IFERROR(IF(COUNTBLANK(INDEX('VERSIONES'!$G$10:$G$109,MATCH(C24,'VERSIONES'!$B$10:$B$109,0)))=1,"",INDEX('VERSIONES'!$G$10:$G$109,MATCH(C24,'VERSIONES'!$B$10:$B$109,0))),"")),ISNUMBER(F24)),ABS(IFERROR(IF(COUNTBLANK(INDEX('VERSIONES'!$G$10:$G$109,MATCH(C24,'VERSIONES'!$B$10:$B$109,0)))=1,"",INDEX('VERSIONES'!$G$10:$G$109,MATCH(C24,'VERSIONES'!$B$10:$B$109,0))),"")-F24)&gt;0.00000001,FALSE)))),IFERROR(IF(COUNTBLANK(INDEX('VERSIONES'!$Q$10:$Q$109,MATCH(C24,'VERSIONES'!$B$10:$B$109,0)))=1,"",INDEX('VERSIONES'!$Q$10:$Q$109,MATCH(C24,'VERSIONES'!$B$10:$B$109,0))),""),""),"")</f>
      </c>
      <c r="J24" s="40">
        <f>IFERROR(IF(AND(IF(ISNUMBER(C24),AND(C24&gt;=1,C24&lt;=100,C24=INT(C24)),FALSE),IFERROR(IF(COUNTBLANK(INDEX('VERSIONES'!$L$10:$L$109,MATCH(C24,'VERSIONES'!$B$10:$B$109,0)))=1,"",INDEX('VERSIONES'!$L$10:$L$109,MATCH(C24,'VERSIONES'!$B$10:$B$109,0))),"")="A otra fase",AND(LEN(TRIM(D24&amp;""))&gt;0,TRIM(D24)&lt;&gt;"Pendiente",TRIM(D24)&lt;&gt;"Por confirmar"),LEN(TRIM(E24&amp;""))&gt;0,UPPER(SUBSTITUTE(SUBSTITUTE(TRIM(E24&amp;""),"²","2"),"³","3"))=UPPER(SUBSTITUTE(SUBSTITUTE(TRIM(IFERROR(IF(COUNTBLANK(INDEX('VERSIONES'!$F$10:$F$109,MATCH(C24,'VERSIONES'!$B$10:$B$109,0)))=1,"",INDEX('VERSIONES'!$F$10:$F$109,MATCH(C24,'VERSIONES'!$B$10:$B$109,0))),"")&amp;""),"²","2"),"³","3")),IF(ISNUMBER(F24),AND(F24&gt;=0,F24=ROUND(F24,6)),FALSE),IF(ISNUMBER(G24),AND(G24=ROUND(G24,4)),FALSE),AND(LEN(TRIM(H24&amp;""))&gt;0,TRIM(H24)&lt;&gt;"Pendiente",TRIM(H24)&lt;&gt;"Por confirmar"),NOT(OR(IF(LEN(TRIM(C24&amp;""))=0,FALSE,NOT(IF(ISNUMBER(C24),AND(C24&gt;=1,C24&lt;=100,C24=INT(C24)),FALSE))),AND(IF(ISNUMBER(C24),AND(C24&gt;=1,C24&lt;=100,C24=INT(C24)),FALSE),LEN(TRIM(IFERROR(IF(COUNTBLANK(INDEX('VERSIONES'!$L$10:$L$109,MATCH(C24,'VERSIONES'!$B$10:$B$109,0)))=1,"",INDEX('VERSIONES'!$L$10:$L$109,MATCH(C24,'VERSIONES'!$B$10:$B$109,0))),"")&amp;""))&gt;0,IFERROR(IF(COUNTBLANK(INDEX('VERSIONES'!$L$10:$L$109,MATCH(C24,'VERSIONES'!$B$10:$B$109,0)))=1,"",INDEX('VERSIONES'!$L$10:$L$109,MATCH(C24,'VERSIONES'!$B$10:$B$109,0))),"")&lt;&gt;"A otra fase"),AND(IF(ISNUMBER(C24),AND(C24&gt;=1,C24&lt;=100,C24=INT(C24)),FALSE),COUNTIF($C$10:$C$39,C24)&gt;1),IF(LEN(TRIM(F24&amp;""))=0,FALSE,NOT(IF(ISNUMBER(F24),AND(F24&gt;=0,F24=ROUND(F24,6)),FALSE))),IF(LEN(TRIM(G24&amp;""))=0,FALSE,NOT(IF(ISNUMBER(G24),AND(G24=ROUND(G24,4)),FALSE))),AND(LEN(TRIM(E24&amp;""))&gt;0,LEN(TRIM(IFERROR(IF(COUNTBLANK(INDEX('VERSIONES'!$F$10:$F$109,MATCH(C24,'VERSIONES'!$B$10:$B$109,0)))=1,"",INDEX('VERSIONES'!$F$10:$F$109,MATCH(C24,'VERSIONES'!$B$10:$B$109,0))),"")&amp;""))&gt;0,UPPER(SUBSTITUTE(SUBSTITUTE(TRIM(E24&amp;""),"²","2"),"³","3"))&lt;&gt;UPPER(SUBSTITUTE(SUBSTITUTE(TRIM(IFERROR(IF(COUNTBLANK(INDEX('VERSIONES'!$F$10:$F$109,MATCH(C24,'VERSIONES'!$B$10:$B$109,0)))=1,"",INDEX('VERSIONES'!$F$10:$F$109,MATCH(C24,'VERSIONES'!$B$10:$B$109,0))),"")&amp;""),"²","2"),"³","3"))),IF(AND(ISNUMBER(IFERROR(IF(COUNTBLANK(INDEX('VERSIONES'!$G$10:$G$109,MATCH(C24,'VERSIONES'!$B$10:$B$109,0)))=1,"",INDEX('VERSIONES'!$G$10:$G$109,MATCH(C24,'VERSIONES'!$B$10:$B$109,0))),"")),ISNUMBER(F24)),ABS(IFERROR(IF(COUNTBLANK(INDEX('VERSIONES'!$G$10:$G$109,MATCH(C24,'VERSIONES'!$B$10:$B$109,0)))=1,"",INDEX('VERSIONES'!$G$10:$G$109,MATCH(C24,'VERSIONES'!$B$10:$B$109,0))),"")-F24)&gt;0.00000001,FALSE)))),ROUND(F24*G24,2),""),"")</f>
      </c>
      <c r="K24" s="39">
        <f>IF(NOT(ISNUMBER(N24)),"",IF(N24=2,"ROJO",IF(N24=1,"ÁMBAR","VERDE")))</f>
      </c>
      <c r="L24" s="39">
        <f>IFERROR(IF(NOT(COUNTA(C24:H24)&gt;0),"",IF(N24=2,"Revisamos ID único, tipo A otra fase, unidad y cantidad íntegra. No duplicamos ni inventamos un traslado.",IF(N24=1,IF(ISNUMBER(J24),"La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24" s="41" t="n">
        <f>IFERROR(IF(AND(IF(ISNUMBER(C24),AND(C24&gt;=1,C24&lt;=100,C24=INT(C24)),FALSE),IFERROR(IF(COUNTBLANK(INDEX('VERSIONES'!$L$10:$L$109,MATCH(C24,'VERSIONES'!$B$10:$B$109,0)))=1,"",INDEX('VERSIONES'!$L$10:$L$109,MATCH(C24,'VERSIONES'!$B$10:$B$109,0))),"")="A otra fase",AND(LEN(TRIM(D24&amp;""))&gt;0,TRIM(D24)&lt;&gt;"Pendiente",TRIM(D24)&lt;&gt;"Por confirmar"),LEN(TRIM(E24&amp;""))&gt;0,UPPER(SUBSTITUTE(SUBSTITUTE(TRIM(E24&amp;""),"²","2"),"³","3"))=UPPER(SUBSTITUTE(SUBSTITUTE(TRIM(IFERROR(IF(COUNTBLANK(INDEX('VERSIONES'!$F$10:$F$109,MATCH(C24,'VERSIONES'!$B$10:$B$109,0)))=1,"",INDEX('VERSIONES'!$F$10:$F$109,MATCH(C24,'VERSIONES'!$B$10:$B$109,0))),"")&amp;""),"²","2"),"³","3")),IF(ISNUMBER(F24),AND(F24&gt;=0,F24=ROUND(F24,6)),FALSE),IF(ISNUMBER(G24),AND(G24=ROUND(G24,4)),FALSE),AND(LEN(TRIM(H24&amp;""))&gt;0,TRIM(H24)&lt;&gt;"Pendiente",TRIM(H24)&lt;&gt;"Por confirmar"),NOT(OR(IF(LEN(TRIM(C24&amp;""))=0,FALSE,NOT(IF(ISNUMBER(C24),AND(C24&gt;=1,C24&lt;=100,C24=INT(C24)),FALSE))),AND(IF(ISNUMBER(C24),AND(C24&gt;=1,C24&lt;=100,C24=INT(C24)),FALSE),LEN(TRIM(IFERROR(IF(COUNTBLANK(INDEX('VERSIONES'!$L$10:$L$109,MATCH(C24,'VERSIONES'!$B$10:$B$109,0)))=1,"",INDEX('VERSIONES'!$L$10:$L$109,MATCH(C24,'VERSIONES'!$B$10:$B$109,0))),"")&amp;""))&gt;0,IFERROR(IF(COUNTBLANK(INDEX('VERSIONES'!$L$10:$L$109,MATCH(C24,'VERSIONES'!$B$10:$B$109,0)))=1,"",INDEX('VERSIONES'!$L$10:$L$109,MATCH(C24,'VERSIONES'!$B$10:$B$109,0))),"")&lt;&gt;"A otra fase"),AND(IF(ISNUMBER(C24),AND(C24&gt;=1,C24&lt;=100,C24=INT(C24)),FALSE),COUNTIF($C$10:$C$39,C24)&gt;1),IF(LEN(TRIM(F24&amp;""))=0,FALSE,NOT(IF(ISNUMBER(F24),AND(F24&gt;=0,F24=ROUND(F24,6)),FALSE))),IF(LEN(TRIM(G24&amp;""))=0,FALSE,NOT(IF(ISNUMBER(G24),AND(G24=ROUND(G24,4)),FALSE))),AND(LEN(TRIM(E24&amp;""))&gt;0,LEN(TRIM(IFERROR(IF(COUNTBLANK(INDEX('VERSIONES'!$F$10:$F$109,MATCH(C24,'VERSIONES'!$B$10:$B$109,0)))=1,"",INDEX('VERSIONES'!$F$10:$F$109,MATCH(C24,'VERSIONES'!$B$10:$B$109,0))),"")&amp;""))&gt;0,UPPER(SUBSTITUTE(SUBSTITUTE(TRIM(E24&amp;""),"²","2"),"³","3"))&lt;&gt;UPPER(SUBSTITUTE(SUBSTITUTE(TRIM(IFERROR(IF(COUNTBLANK(INDEX('VERSIONES'!$F$10:$F$109,MATCH(C24,'VERSIONES'!$B$10:$B$109,0)))=1,"",INDEX('VERSIONES'!$F$10:$F$109,MATCH(C24,'VERSIONES'!$B$10:$B$109,0))),"")&amp;""),"²","2"),"³","3"))),IF(AND(ISNUMBER(IFERROR(IF(COUNTBLANK(INDEX('VERSIONES'!$G$10:$G$109,MATCH(C24,'VERSIONES'!$B$10:$B$109,0)))=1,"",INDEX('VERSIONES'!$G$10:$G$109,MATCH(C24,'VERSIONES'!$B$10:$B$109,0))),"")),ISNUMBER(F24)),ABS(IFERROR(IF(COUNTBLANK(INDEX('VERSIONES'!$G$10:$G$109,MATCH(C24,'VERSIONES'!$B$10:$B$109,0)))=1,"",INDEX('VERSIONES'!$G$10:$G$109,MATCH(C24,'VERSIONES'!$B$10:$B$109,0))),"")-F24)&gt;0.00000001,FALSE)))),1,0),0)</f>
        <v>0</v>
      </c>
      <c r="N24" s="41">
        <f>IF(OR(ISERROR(C24),ISERROR(D24),ISERROR(E24),ISERROR(F24),ISERROR(G24),ISERROR(H24)),2,IFERROR(IF(NOT(COUNTA(C24:H24)&gt;0),"",IF(OR(IF(LEN(TRIM(C24&amp;""))=0,FALSE,NOT(IF(ISNUMBER(C24),AND(C24&gt;=1,C24&lt;=100,C24=INT(C24)),FALSE))),AND(IF(ISNUMBER(C24),AND(C24&gt;=1,C24&lt;=100,C24=INT(C24)),FALSE),LEN(TRIM(IFERROR(IF(COUNTBLANK(INDEX('VERSIONES'!$L$10:$L$109,MATCH(C24,'VERSIONES'!$B$10:$B$109,0)))=1,"",INDEX('VERSIONES'!$L$10:$L$109,MATCH(C24,'VERSIONES'!$B$10:$B$109,0))),"")&amp;""))&gt;0,IFERROR(IF(COUNTBLANK(INDEX('VERSIONES'!$L$10:$L$109,MATCH(C24,'VERSIONES'!$B$10:$B$109,0)))=1,"",INDEX('VERSIONES'!$L$10:$L$109,MATCH(C24,'VERSIONES'!$B$10:$B$109,0))),"")&lt;&gt;"A otra fase"),AND(IF(ISNUMBER(C24),AND(C24&gt;=1,C24&lt;=100,C24=INT(C24)),FALSE),COUNTIF($C$10:$C$39,C24)&gt;1),IF(LEN(TRIM(F24&amp;""))=0,FALSE,NOT(IF(ISNUMBER(F24),AND(F24&gt;=0,F24=ROUND(F24,6)),FALSE))),IF(LEN(TRIM(G24&amp;""))=0,FALSE,NOT(IF(ISNUMBER(G24),AND(G24=ROUND(G24,4)),FALSE))),AND(LEN(TRIM(E24&amp;""))&gt;0,LEN(TRIM(IFERROR(IF(COUNTBLANK(INDEX('VERSIONES'!$F$10:$F$109,MATCH(C24,'VERSIONES'!$B$10:$B$109,0)))=1,"",INDEX('VERSIONES'!$F$10:$F$109,MATCH(C24,'VERSIONES'!$B$10:$B$109,0))),"")&amp;""))&gt;0,UPPER(SUBSTITUTE(SUBSTITUTE(TRIM(E24&amp;""),"²","2"),"³","3"))&lt;&gt;UPPER(SUBSTITUTE(SUBSTITUTE(TRIM(IFERROR(IF(COUNTBLANK(INDEX('VERSIONES'!$F$10:$F$109,MATCH(C24,'VERSIONES'!$B$10:$B$109,0)))=1,"",INDEX('VERSIONES'!$F$10:$F$109,MATCH(C24,'VERSIONES'!$B$10:$B$109,0))),"")&amp;""),"²","2"),"³","3"))),IF(AND(ISNUMBER(IFERROR(IF(COUNTBLANK(INDEX('VERSIONES'!$G$10:$G$109,MATCH(C24,'VERSIONES'!$B$10:$B$109,0)))=1,"",INDEX('VERSIONES'!$G$10:$G$109,MATCH(C24,'VERSIONES'!$B$10:$B$109,0))),"")),ISNUMBER(F24)),ABS(IFERROR(IF(COUNTBLANK(INDEX('VERSIONES'!$G$10:$G$109,MATCH(C24,'VERSIONES'!$B$10:$B$109,0)))=1,"",INDEX('VERSIONES'!$G$10:$G$109,MATCH(C24,'VERSIONES'!$B$10:$B$109,0))),"")-F24)&gt;0.00000001,FALSE)),2,IF(AND(M24=1,IFERROR(IF(COUNTBLANK(INDEX('VERSIONES'!$W$10:$W$109,MATCH(C24,'VERSIONES'!$B$10:$B$109,0)))=1,"",INDEX('VERSIONES'!$W$10:$W$109,MATCH(C24,'VERSIONES'!$B$10:$B$109,0))),"")=1),0,1))),2))</f>
      </c>
    </row>
    <row r="25" ht="82" customHeight="1">
      <c r="B25" s="39" t="n">
        <v>16</v>
      </c>
      <c r="C25" s="44"/>
      <c r="D25" s="44"/>
      <c r="E25" s="44"/>
      <c r="F25" s="46"/>
      <c r="G25" s="47"/>
      <c r="H25" s="44"/>
      <c r="I25" s="40">
        <f>IFERROR(IF(AND(IF(ISNUMBER(C25),AND(C25&gt;=1,C25&lt;=100,C25=INT(C25)),FALSE),IFERROR(IF(COUNTBLANK(INDEX('VERSIONES'!$L$10:$L$109,MATCH(C25,'VERSIONES'!$B$10:$B$109,0)))=1,"",INDEX('VERSIONES'!$L$10:$L$109,MATCH(C25,'VERSIONES'!$B$10:$B$109,0))),"")="A otra fase",IFERROR(IF(COUNTBLANK(INDEX('VERSIONES'!$W$10:$W$109,MATCH(C25,'VERSIONES'!$B$10:$B$109,0)))=1,"",INDEX('VERSIONES'!$W$10:$W$109,MATCH(C25,'VERSIONES'!$B$10:$B$109,0))),"")=1,NOT(OR(IF(LEN(TRIM(C25&amp;""))=0,FALSE,NOT(IF(ISNUMBER(C25),AND(C25&gt;=1,C25&lt;=100,C25=INT(C25)),FALSE))),AND(IF(ISNUMBER(C25),AND(C25&gt;=1,C25&lt;=100,C25=INT(C25)),FALSE),LEN(TRIM(IFERROR(IF(COUNTBLANK(INDEX('VERSIONES'!$L$10:$L$109,MATCH(C25,'VERSIONES'!$B$10:$B$109,0)))=1,"",INDEX('VERSIONES'!$L$10:$L$109,MATCH(C25,'VERSIONES'!$B$10:$B$109,0))),"")&amp;""))&gt;0,IFERROR(IF(COUNTBLANK(INDEX('VERSIONES'!$L$10:$L$109,MATCH(C25,'VERSIONES'!$B$10:$B$109,0)))=1,"",INDEX('VERSIONES'!$L$10:$L$109,MATCH(C25,'VERSIONES'!$B$10:$B$109,0))),"")&lt;&gt;"A otra fase"),AND(IF(ISNUMBER(C25),AND(C25&gt;=1,C25&lt;=100,C25=INT(C25)),FALSE),COUNTIF($C$10:$C$39,C25)&gt;1),IF(LEN(TRIM(F25&amp;""))=0,FALSE,NOT(IF(ISNUMBER(F25),AND(F25&gt;=0,F25=ROUND(F25,6)),FALSE))),IF(LEN(TRIM(G25&amp;""))=0,FALSE,NOT(IF(ISNUMBER(G25),AND(G25=ROUND(G25,4)),FALSE))),AND(LEN(TRIM(E25&amp;""))&gt;0,LEN(TRIM(IFERROR(IF(COUNTBLANK(INDEX('VERSIONES'!$F$10:$F$109,MATCH(C25,'VERSIONES'!$B$10:$B$109,0)))=1,"",INDEX('VERSIONES'!$F$10:$F$109,MATCH(C25,'VERSIONES'!$B$10:$B$109,0))),"")&amp;""))&gt;0,UPPER(SUBSTITUTE(SUBSTITUTE(TRIM(E25&amp;""),"²","2"),"³","3"))&lt;&gt;UPPER(SUBSTITUTE(SUBSTITUTE(TRIM(IFERROR(IF(COUNTBLANK(INDEX('VERSIONES'!$F$10:$F$109,MATCH(C25,'VERSIONES'!$B$10:$B$109,0)))=1,"",INDEX('VERSIONES'!$F$10:$F$109,MATCH(C25,'VERSIONES'!$B$10:$B$109,0))),"")&amp;""),"²","2"),"³","3"))),IF(AND(ISNUMBER(IFERROR(IF(COUNTBLANK(INDEX('VERSIONES'!$G$10:$G$109,MATCH(C25,'VERSIONES'!$B$10:$B$109,0)))=1,"",INDEX('VERSIONES'!$G$10:$G$109,MATCH(C25,'VERSIONES'!$B$10:$B$109,0))),"")),ISNUMBER(F25)),ABS(IFERROR(IF(COUNTBLANK(INDEX('VERSIONES'!$G$10:$G$109,MATCH(C25,'VERSIONES'!$B$10:$B$109,0)))=1,"",INDEX('VERSIONES'!$G$10:$G$109,MATCH(C25,'VERSIONES'!$B$10:$B$109,0))),"")-F25)&gt;0.00000001,FALSE)))),IFERROR(IF(COUNTBLANK(INDEX('VERSIONES'!$Q$10:$Q$109,MATCH(C25,'VERSIONES'!$B$10:$B$109,0)))=1,"",INDEX('VERSIONES'!$Q$10:$Q$109,MATCH(C25,'VERSIONES'!$B$10:$B$109,0))),""),""),"")</f>
      </c>
      <c r="J25" s="40">
        <f>IFERROR(IF(AND(IF(ISNUMBER(C25),AND(C25&gt;=1,C25&lt;=100,C25=INT(C25)),FALSE),IFERROR(IF(COUNTBLANK(INDEX('VERSIONES'!$L$10:$L$109,MATCH(C25,'VERSIONES'!$B$10:$B$109,0)))=1,"",INDEX('VERSIONES'!$L$10:$L$109,MATCH(C25,'VERSIONES'!$B$10:$B$109,0))),"")="A otra fase",AND(LEN(TRIM(D25&amp;""))&gt;0,TRIM(D25)&lt;&gt;"Pendiente",TRIM(D25)&lt;&gt;"Por confirmar"),LEN(TRIM(E25&amp;""))&gt;0,UPPER(SUBSTITUTE(SUBSTITUTE(TRIM(E25&amp;""),"²","2"),"³","3"))=UPPER(SUBSTITUTE(SUBSTITUTE(TRIM(IFERROR(IF(COUNTBLANK(INDEX('VERSIONES'!$F$10:$F$109,MATCH(C25,'VERSIONES'!$B$10:$B$109,0)))=1,"",INDEX('VERSIONES'!$F$10:$F$109,MATCH(C25,'VERSIONES'!$B$10:$B$109,0))),"")&amp;""),"²","2"),"³","3")),IF(ISNUMBER(F25),AND(F25&gt;=0,F25=ROUND(F25,6)),FALSE),IF(ISNUMBER(G25),AND(G25=ROUND(G25,4)),FALSE),AND(LEN(TRIM(H25&amp;""))&gt;0,TRIM(H25)&lt;&gt;"Pendiente",TRIM(H25)&lt;&gt;"Por confirmar"),NOT(OR(IF(LEN(TRIM(C25&amp;""))=0,FALSE,NOT(IF(ISNUMBER(C25),AND(C25&gt;=1,C25&lt;=100,C25=INT(C25)),FALSE))),AND(IF(ISNUMBER(C25),AND(C25&gt;=1,C25&lt;=100,C25=INT(C25)),FALSE),LEN(TRIM(IFERROR(IF(COUNTBLANK(INDEX('VERSIONES'!$L$10:$L$109,MATCH(C25,'VERSIONES'!$B$10:$B$109,0)))=1,"",INDEX('VERSIONES'!$L$10:$L$109,MATCH(C25,'VERSIONES'!$B$10:$B$109,0))),"")&amp;""))&gt;0,IFERROR(IF(COUNTBLANK(INDEX('VERSIONES'!$L$10:$L$109,MATCH(C25,'VERSIONES'!$B$10:$B$109,0)))=1,"",INDEX('VERSIONES'!$L$10:$L$109,MATCH(C25,'VERSIONES'!$B$10:$B$109,0))),"")&lt;&gt;"A otra fase"),AND(IF(ISNUMBER(C25),AND(C25&gt;=1,C25&lt;=100,C25=INT(C25)),FALSE),COUNTIF($C$10:$C$39,C25)&gt;1),IF(LEN(TRIM(F25&amp;""))=0,FALSE,NOT(IF(ISNUMBER(F25),AND(F25&gt;=0,F25=ROUND(F25,6)),FALSE))),IF(LEN(TRIM(G25&amp;""))=0,FALSE,NOT(IF(ISNUMBER(G25),AND(G25=ROUND(G25,4)),FALSE))),AND(LEN(TRIM(E25&amp;""))&gt;0,LEN(TRIM(IFERROR(IF(COUNTBLANK(INDEX('VERSIONES'!$F$10:$F$109,MATCH(C25,'VERSIONES'!$B$10:$B$109,0)))=1,"",INDEX('VERSIONES'!$F$10:$F$109,MATCH(C25,'VERSIONES'!$B$10:$B$109,0))),"")&amp;""))&gt;0,UPPER(SUBSTITUTE(SUBSTITUTE(TRIM(E25&amp;""),"²","2"),"³","3"))&lt;&gt;UPPER(SUBSTITUTE(SUBSTITUTE(TRIM(IFERROR(IF(COUNTBLANK(INDEX('VERSIONES'!$F$10:$F$109,MATCH(C25,'VERSIONES'!$B$10:$B$109,0)))=1,"",INDEX('VERSIONES'!$F$10:$F$109,MATCH(C25,'VERSIONES'!$B$10:$B$109,0))),"")&amp;""),"²","2"),"³","3"))),IF(AND(ISNUMBER(IFERROR(IF(COUNTBLANK(INDEX('VERSIONES'!$G$10:$G$109,MATCH(C25,'VERSIONES'!$B$10:$B$109,0)))=1,"",INDEX('VERSIONES'!$G$10:$G$109,MATCH(C25,'VERSIONES'!$B$10:$B$109,0))),"")),ISNUMBER(F25)),ABS(IFERROR(IF(COUNTBLANK(INDEX('VERSIONES'!$G$10:$G$109,MATCH(C25,'VERSIONES'!$B$10:$B$109,0)))=1,"",INDEX('VERSIONES'!$G$10:$G$109,MATCH(C25,'VERSIONES'!$B$10:$B$109,0))),"")-F25)&gt;0.00000001,FALSE)))),ROUND(F25*G25,2),""),"")</f>
      </c>
      <c r="K25" s="39">
        <f>IF(NOT(ISNUMBER(N25)),"",IF(N25=2,"ROJO",IF(N25=1,"ÁMBAR","VERDE")))</f>
      </c>
      <c r="L25" s="39">
        <f>IFERROR(IF(NOT(COUNTA(C25:H25)&gt;0),"",IF(N25=2,"Revisamos ID único, tipo A otra fase, unidad y cantidad íntegra. No duplicamos ni inventamos un traslado.",IF(N25=1,IF(ISNUMBER(J25),"La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25" s="41" t="n">
        <f>IFERROR(IF(AND(IF(ISNUMBER(C25),AND(C25&gt;=1,C25&lt;=100,C25=INT(C25)),FALSE),IFERROR(IF(COUNTBLANK(INDEX('VERSIONES'!$L$10:$L$109,MATCH(C25,'VERSIONES'!$B$10:$B$109,0)))=1,"",INDEX('VERSIONES'!$L$10:$L$109,MATCH(C25,'VERSIONES'!$B$10:$B$109,0))),"")="A otra fase",AND(LEN(TRIM(D25&amp;""))&gt;0,TRIM(D25)&lt;&gt;"Pendiente",TRIM(D25)&lt;&gt;"Por confirmar"),LEN(TRIM(E25&amp;""))&gt;0,UPPER(SUBSTITUTE(SUBSTITUTE(TRIM(E25&amp;""),"²","2"),"³","3"))=UPPER(SUBSTITUTE(SUBSTITUTE(TRIM(IFERROR(IF(COUNTBLANK(INDEX('VERSIONES'!$F$10:$F$109,MATCH(C25,'VERSIONES'!$B$10:$B$109,0)))=1,"",INDEX('VERSIONES'!$F$10:$F$109,MATCH(C25,'VERSIONES'!$B$10:$B$109,0))),"")&amp;""),"²","2"),"³","3")),IF(ISNUMBER(F25),AND(F25&gt;=0,F25=ROUND(F25,6)),FALSE),IF(ISNUMBER(G25),AND(G25=ROUND(G25,4)),FALSE),AND(LEN(TRIM(H25&amp;""))&gt;0,TRIM(H25)&lt;&gt;"Pendiente",TRIM(H25)&lt;&gt;"Por confirmar"),NOT(OR(IF(LEN(TRIM(C25&amp;""))=0,FALSE,NOT(IF(ISNUMBER(C25),AND(C25&gt;=1,C25&lt;=100,C25=INT(C25)),FALSE))),AND(IF(ISNUMBER(C25),AND(C25&gt;=1,C25&lt;=100,C25=INT(C25)),FALSE),LEN(TRIM(IFERROR(IF(COUNTBLANK(INDEX('VERSIONES'!$L$10:$L$109,MATCH(C25,'VERSIONES'!$B$10:$B$109,0)))=1,"",INDEX('VERSIONES'!$L$10:$L$109,MATCH(C25,'VERSIONES'!$B$10:$B$109,0))),"")&amp;""))&gt;0,IFERROR(IF(COUNTBLANK(INDEX('VERSIONES'!$L$10:$L$109,MATCH(C25,'VERSIONES'!$B$10:$B$109,0)))=1,"",INDEX('VERSIONES'!$L$10:$L$109,MATCH(C25,'VERSIONES'!$B$10:$B$109,0))),"")&lt;&gt;"A otra fase"),AND(IF(ISNUMBER(C25),AND(C25&gt;=1,C25&lt;=100,C25=INT(C25)),FALSE),COUNTIF($C$10:$C$39,C25)&gt;1),IF(LEN(TRIM(F25&amp;""))=0,FALSE,NOT(IF(ISNUMBER(F25),AND(F25&gt;=0,F25=ROUND(F25,6)),FALSE))),IF(LEN(TRIM(G25&amp;""))=0,FALSE,NOT(IF(ISNUMBER(G25),AND(G25=ROUND(G25,4)),FALSE))),AND(LEN(TRIM(E25&amp;""))&gt;0,LEN(TRIM(IFERROR(IF(COUNTBLANK(INDEX('VERSIONES'!$F$10:$F$109,MATCH(C25,'VERSIONES'!$B$10:$B$109,0)))=1,"",INDEX('VERSIONES'!$F$10:$F$109,MATCH(C25,'VERSIONES'!$B$10:$B$109,0))),"")&amp;""))&gt;0,UPPER(SUBSTITUTE(SUBSTITUTE(TRIM(E25&amp;""),"²","2"),"³","3"))&lt;&gt;UPPER(SUBSTITUTE(SUBSTITUTE(TRIM(IFERROR(IF(COUNTBLANK(INDEX('VERSIONES'!$F$10:$F$109,MATCH(C25,'VERSIONES'!$B$10:$B$109,0)))=1,"",INDEX('VERSIONES'!$F$10:$F$109,MATCH(C25,'VERSIONES'!$B$10:$B$109,0))),"")&amp;""),"²","2"),"³","3"))),IF(AND(ISNUMBER(IFERROR(IF(COUNTBLANK(INDEX('VERSIONES'!$G$10:$G$109,MATCH(C25,'VERSIONES'!$B$10:$B$109,0)))=1,"",INDEX('VERSIONES'!$G$10:$G$109,MATCH(C25,'VERSIONES'!$B$10:$B$109,0))),"")),ISNUMBER(F25)),ABS(IFERROR(IF(COUNTBLANK(INDEX('VERSIONES'!$G$10:$G$109,MATCH(C25,'VERSIONES'!$B$10:$B$109,0)))=1,"",INDEX('VERSIONES'!$G$10:$G$109,MATCH(C25,'VERSIONES'!$B$10:$B$109,0))),"")-F25)&gt;0.00000001,FALSE)))),1,0),0)</f>
        <v>0</v>
      </c>
      <c r="N25" s="41">
        <f>IF(OR(ISERROR(C25),ISERROR(D25),ISERROR(E25),ISERROR(F25),ISERROR(G25),ISERROR(H25)),2,IFERROR(IF(NOT(COUNTA(C25:H25)&gt;0),"",IF(OR(IF(LEN(TRIM(C25&amp;""))=0,FALSE,NOT(IF(ISNUMBER(C25),AND(C25&gt;=1,C25&lt;=100,C25=INT(C25)),FALSE))),AND(IF(ISNUMBER(C25),AND(C25&gt;=1,C25&lt;=100,C25=INT(C25)),FALSE),LEN(TRIM(IFERROR(IF(COUNTBLANK(INDEX('VERSIONES'!$L$10:$L$109,MATCH(C25,'VERSIONES'!$B$10:$B$109,0)))=1,"",INDEX('VERSIONES'!$L$10:$L$109,MATCH(C25,'VERSIONES'!$B$10:$B$109,0))),"")&amp;""))&gt;0,IFERROR(IF(COUNTBLANK(INDEX('VERSIONES'!$L$10:$L$109,MATCH(C25,'VERSIONES'!$B$10:$B$109,0)))=1,"",INDEX('VERSIONES'!$L$10:$L$109,MATCH(C25,'VERSIONES'!$B$10:$B$109,0))),"")&lt;&gt;"A otra fase"),AND(IF(ISNUMBER(C25),AND(C25&gt;=1,C25&lt;=100,C25=INT(C25)),FALSE),COUNTIF($C$10:$C$39,C25)&gt;1),IF(LEN(TRIM(F25&amp;""))=0,FALSE,NOT(IF(ISNUMBER(F25),AND(F25&gt;=0,F25=ROUND(F25,6)),FALSE))),IF(LEN(TRIM(G25&amp;""))=0,FALSE,NOT(IF(ISNUMBER(G25),AND(G25=ROUND(G25,4)),FALSE))),AND(LEN(TRIM(E25&amp;""))&gt;0,LEN(TRIM(IFERROR(IF(COUNTBLANK(INDEX('VERSIONES'!$F$10:$F$109,MATCH(C25,'VERSIONES'!$B$10:$B$109,0)))=1,"",INDEX('VERSIONES'!$F$10:$F$109,MATCH(C25,'VERSIONES'!$B$10:$B$109,0))),"")&amp;""))&gt;0,UPPER(SUBSTITUTE(SUBSTITUTE(TRIM(E25&amp;""),"²","2"),"³","3"))&lt;&gt;UPPER(SUBSTITUTE(SUBSTITUTE(TRIM(IFERROR(IF(COUNTBLANK(INDEX('VERSIONES'!$F$10:$F$109,MATCH(C25,'VERSIONES'!$B$10:$B$109,0)))=1,"",INDEX('VERSIONES'!$F$10:$F$109,MATCH(C25,'VERSIONES'!$B$10:$B$109,0))),"")&amp;""),"²","2"),"³","3"))),IF(AND(ISNUMBER(IFERROR(IF(COUNTBLANK(INDEX('VERSIONES'!$G$10:$G$109,MATCH(C25,'VERSIONES'!$B$10:$B$109,0)))=1,"",INDEX('VERSIONES'!$G$10:$G$109,MATCH(C25,'VERSIONES'!$B$10:$B$109,0))),"")),ISNUMBER(F25)),ABS(IFERROR(IF(COUNTBLANK(INDEX('VERSIONES'!$G$10:$G$109,MATCH(C25,'VERSIONES'!$B$10:$B$109,0)))=1,"",INDEX('VERSIONES'!$G$10:$G$109,MATCH(C25,'VERSIONES'!$B$10:$B$109,0))),"")-F25)&gt;0.00000001,FALSE)),2,IF(AND(M25=1,IFERROR(IF(COUNTBLANK(INDEX('VERSIONES'!$W$10:$W$109,MATCH(C25,'VERSIONES'!$B$10:$B$109,0)))=1,"",INDEX('VERSIONES'!$W$10:$W$109,MATCH(C25,'VERSIONES'!$B$10:$B$109,0))),"")=1),0,1))),2))</f>
      </c>
    </row>
    <row r="26" ht="82" customHeight="1">
      <c r="B26" s="39" t="n">
        <v>17</v>
      </c>
      <c r="C26" s="44"/>
      <c r="D26" s="44"/>
      <c r="E26" s="44"/>
      <c r="F26" s="46"/>
      <c r="G26" s="47"/>
      <c r="H26" s="44"/>
      <c r="I26" s="40">
        <f>IFERROR(IF(AND(IF(ISNUMBER(C26),AND(C26&gt;=1,C26&lt;=100,C26=INT(C26)),FALSE),IFERROR(IF(COUNTBLANK(INDEX('VERSIONES'!$L$10:$L$109,MATCH(C26,'VERSIONES'!$B$10:$B$109,0)))=1,"",INDEX('VERSIONES'!$L$10:$L$109,MATCH(C26,'VERSIONES'!$B$10:$B$109,0))),"")="A otra fase",IFERROR(IF(COUNTBLANK(INDEX('VERSIONES'!$W$10:$W$109,MATCH(C26,'VERSIONES'!$B$10:$B$109,0)))=1,"",INDEX('VERSIONES'!$W$10:$W$109,MATCH(C26,'VERSIONES'!$B$10:$B$109,0))),"")=1,NOT(OR(IF(LEN(TRIM(C26&amp;""))=0,FALSE,NOT(IF(ISNUMBER(C26),AND(C26&gt;=1,C26&lt;=100,C26=INT(C26)),FALSE))),AND(IF(ISNUMBER(C26),AND(C26&gt;=1,C26&lt;=100,C26=INT(C26)),FALSE),LEN(TRIM(IFERROR(IF(COUNTBLANK(INDEX('VERSIONES'!$L$10:$L$109,MATCH(C26,'VERSIONES'!$B$10:$B$109,0)))=1,"",INDEX('VERSIONES'!$L$10:$L$109,MATCH(C26,'VERSIONES'!$B$10:$B$109,0))),"")&amp;""))&gt;0,IFERROR(IF(COUNTBLANK(INDEX('VERSIONES'!$L$10:$L$109,MATCH(C26,'VERSIONES'!$B$10:$B$109,0)))=1,"",INDEX('VERSIONES'!$L$10:$L$109,MATCH(C26,'VERSIONES'!$B$10:$B$109,0))),"")&lt;&gt;"A otra fase"),AND(IF(ISNUMBER(C26),AND(C26&gt;=1,C26&lt;=100,C26=INT(C26)),FALSE),COUNTIF($C$10:$C$39,C26)&gt;1),IF(LEN(TRIM(F26&amp;""))=0,FALSE,NOT(IF(ISNUMBER(F26),AND(F26&gt;=0,F26=ROUND(F26,6)),FALSE))),IF(LEN(TRIM(G26&amp;""))=0,FALSE,NOT(IF(ISNUMBER(G26),AND(G26=ROUND(G26,4)),FALSE))),AND(LEN(TRIM(E26&amp;""))&gt;0,LEN(TRIM(IFERROR(IF(COUNTBLANK(INDEX('VERSIONES'!$F$10:$F$109,MATCH(C26,'VERSIONES'!$B$10:$B$109,0)))=1,"",INDEX('VERSIONES'!$F$10:$F$109,MATCH(C26,'VERSIONES'!$B$10:$B$109,0))),"")&amp;""))&gt;0,UPPER(SUBSTITUTE(SUBSTITUTE(TRIM(E26&amp;""),"²","2"),"³","3"))&lt;&gt;UPPER(SUBSTITUTE(SUBSTITUTE(TRIM(IFERROR(IF(COUNTBLANK(INDEX('VERSIONES'!$F$10:$F$109,MATCH(C26,'VERSIONES'!$B$10:$B$109,0)))=1,"",INDEX('VERSIONES'!$F$10:$F$109,MATCH(C26,'VERSIONES'!$B$10:$B$109,0))),"")&amp;""),"²","2"),"³","3"))),IF(AND(ISNUMBER(IFERROR(IF(COUNTBLANK(INDEX('VERSIONES'!$G$10:$G$109,MATCH(C26,'VERSIONES'!$B$10:$B$109,0)))=1,"",INDEX('VERSIONES'!$G$10:$G$109,MATCH(C26,'VERSIONES'!$B$10:$B$109,0))),"")),ISNUMBER(F26)),ABS(IFERROR(IF(COUNTBLANK(INDEX('VERSIONES'!$G$10:$G$109,MATCH(C26,'VERSIONES'!$B$10:$B$109,0)))=1,"",INDEX('VERSIONES'!$G$10:$G$109,MATCH(C26,'VERSIONES'!$B$10:$B$109,0))),"")-F26)&gt;0.00000001,FALSE)))),IFERROR(IF(COUNTBLANK(INDEX('VERSIONES'!$Q$10:$Q$109,MATCH(C26,'VERSIONES'!$B$10:$B$109,0)))=1,"",INDEX('VERSIONES'!$Q$10:$Q$109,MATCH(C26,'VERSIONES'!$B$10:$B$109,0))),""),""),"")</f>
      </c>
      <c r="J26" s="40">
        <f>IFERROR(IF(AND(IF(ISNUMBER(C26),AND(C26&gt;=1,C26&lt;=100,C26=INT(C26)),FALSE),IFERROR(IF(COUNTBLANK(INDEX('VERSIONES'!$L$10:$L$109,MATCH(C26,'VERSIONES'!$B$10:$B$109,0)))=1,"",INDEX('VERSIONES'!$L$10:$L$109,MATCH(C26,'VERSIONES'!$B$10:$B$109,0))),"")="A otra fase",AND(LEN(TRIM(D26&amp;""))&gt;0,TRIM(D26)&lt;&gt;"Pendiente",TRIM(D26)&lt;&gt;"Por confirmar"),LEN(TRIM(E26&amp;""))&gt;0,UPPER(SUBSTITUTE(SUBSTITUTE(TRIM(E26&amp;""),"²","2"),"³","3"))=UPPER(SUBSTITUTE(SUBSTITUTE(TRIM(IFERROR(IF(COUNTBLANK(INDEX('VERSIONES'!$F$10:$F$109,MATCH(C26,'VERSIONES'!$B$10:$B$109,0)))=1,"",INDEX('VERSIONES'!$F$10:$F$109,MATCH(C26,'VERSIONES'!$B$10:$B$109,0))),"")&amp;""),"²","2"),"³","3")),IF(ISNUMBER(F26),AND(F26&gt;=0,F26=ROUND(F26,6)),FALSE),IF(ISNUMBER(G26),AND(G26=ROUND(G26,4)),FALSE),AND(LEN(TRIM(H26&amp;""))&gt;0,TRIM(H26)&lt;&gt;"Pendiente",TRIM(H26)&lt;&gt;"Por confirmar"),NOT(OR(IF(LEN(TRIM(C26&amp;""))=0,FALSE,NOT(IF(ISNUMBER(C26),AND(C26&gt;=1,C26&lt;=100,C26=INT(C26)),FALSE))),AND(IF(ISNUMBER(C26),AND(C26&gt;=1,C26&lt;=100,C26=INT(C26)),FALSE),LEN(TRIM(IFERROR(IF(COUNTBLANK(INDEX('VERSIONES'!$L$10:$L$109,MATCH(C26,'VERSIONES'!$B$10:$B$109,0)))=1,"",INDEX('VERSIONES'!$L$10:$L$109,MATCH(C26,'VERSIONES'!$B$10:$B$109,0))),"")&amp;""))&gt;0,IFERROR(IF(COUNTBLANK(INDEX('VERSIONES'!$L$10:$L$109,MATCH(C26,'VERSIONES'!$B$10:$B$109,0)))=1,"",INDEX('VERSIONES'!$L$10:$L$109,MATCH(C26,'VERSIONES'!$B$10:$B$109,0))),"")&lt;&gt;"A otra fase"),AND(IF(ISNUMBER(C26),AND(C26&gt;=1,C26&lt;=100,C26=INT(C26)),FALSE),COUNTIF($C$10:$C$39,C26)&gt;1),IF(LEN(TRIM(F26&amp;""))=0,FALSE,NOT(IF(ISNUMBER(F26),AND(F26&gt;=0,F26=ROUND(F26,6)),FALSE))),IF(LEN(TRIM(G26&amp;""))=0,FALSE,NOT(IF(ISNUMBER(G26),AND(G26=ROUND(G26,4)),FALSE))),AND(LEN(TRIM(E26&amp;""))&gt;0,LEN(TRIM(IFERROR(IF(COUNTBLANK(INDEX('VERSIONES'!$F$10:$F$109,MATCH(C26,'VERSIONES'!$B$10:$B$109,0)))=1,"",INDEX('VERSIONES'!$F$10:$F$109,MATCH(C26,'VERSIONES'!$B$10:$B$109,0))),"")&amp;""))&gt;0,UPPER(SUBSTITUTE(SUBSTITUTE(TRIM(E26&amp;""),"²","2"),"³","3"))&lt;&gt;UPPER(SUBSTITUTE(SUBSTITUTE(TRIM(IFERROR(IF(COUNTBLANK(INDEX('VERSIONES'!$F$10:$F$109,MATCH(C26,'VERSIONES'!$B$10:$B$109,0)))=1,"",INDEX('VERSIONES'!$F$10:$F$109,MATCH(C26,'VERSIONES'!$B$10:$B$109,0))),"")&amp;""),"²","2"),"³","3"))),IF(AND(ISNUMBER(IFERROR(IF(COUNTBLANK(INDEX('VERSIONES'!$G$10:$G$109,MATCH(C26,'VERSIONES'!$B$10:$B$109,0)))=1,"",INDEX('VERSIONES'!$G$10:$G$109,MATCH(C26,'VERSIONES'!$B$10:$B$109,0))),"")),ISNUMBER(F26)),ABS(IFERROR(IF(COUNTBLANK(INDEX('VERSIONES'!$G$10:$G$109,MATCH(C26,'VERSIONES'!$B$10:$B$109,0)))=1,"",INDEX('VERSIONES'!$G$10:$G$109,MATCH(C26,'VERSIONES'!$B$10:$B$109,0))),"")-F26)&gt;0.00000001,FALSE)))),ROUND(F26*G26,2),""),"")</f>
      </c>
      <c r="K26" s="39">
        <f>IF(NOT(ISNUMBER(N26)),"",IF(N26=2,"ROJO",IF(N26=1,"ÁMBAR","VERDE")))</f>
      </c>
      <c r="L26" s="39">
        <f>IFERROR(IF(NOT(COUNTA(C26:H26)&gt;0),"",IF(N26=2,"Revisamos ID único, tipo A otra fase, unidad y cantidad íntegra. No duplicamos ni inventamos un traslado.",IF(N26=1,IF(ISNUMBER(J26),"La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26" s="41" t="n">
        <f>IFERROR(IF(AND(IF(ISNUMBER(C26),AND(C26&gt;=1,C26&lt;=100,C26=INT(C26)),FALSE),IFERROR(IF(COUNTBLANK(INDEX('VERSIONES'!$L$10:$L$109,MATCH(C26,'VERSIONES'!$B$10:$B$109,0)))=1,"",INDEX('VERSIONES'!$L$10:$L$109,MATCH(C26,'VERSIONES'!$B$10:$B$109,0))),"")="A otra fase",AND(LEN(TRIM(D26&amp;""))&gt;0,TRIM(D26)&lt;&gt;"Pendiente",TRIM(D26)&lt;&gt;"Por confirmar"),LEN(TRIM(E26&amp;""))&gt;0,UPPER(SUBSTITUTE(SUBSTITUTE(TRIM(E26&amp;""),"²","2"),"³","3"))=UPPER(SUBSTITUTE(SUBSTITUTE(TRIM(IFERROR(IF(COUNTBLANK(INDEX('VERSIONES'!$F$10:$F$109,MATCH(C26,'VERSIONES'!$B$10:$B$109,0)))=1,"",INDEX('VERSIONES'!$F$10:$F$109,MATCH(C26,'VERSIONES'!$B$10:$B$109,0))),"")&amp;""),"²","2"),"³","3")),IF(ISNUMBER(F26),AND(F26&gt;=0,F26=ROUND(F26,6)),FALSE),IF(ISNUMBER(G26),AND(G26=ROUND(G26,4)),FALSE),AND(LEN(TRIM(H26&amp;""))&gt;0,TRIM(H26)&lt;&gt;"Pendiente",TRIM(H26)&lt;&gt;"Por confirmar"),NOT(OR(IF(LEN(TRIM(C26&amp;""))=0,FALSE,NOT(IF(ISNUMBER(C26),AND(C26&gt;=1,C26&lt;=100,C26=INT(C26)),FALSE))),AND(IF(ISNUMBER(C26),AND(C26&gt;=1,C26&lt;=100,C26=INT(C26)),FALSE),LEN(TRIM(IFERROR(IF(COUNTBLANK(INDEX('VERSIONES'!$L$10:$L$109,MATCH(C26,'VERSIONES'!$B$10:$B$109,0)))=1,"",INDEX('VERSIONES'!$L$10:$L$109,MATCH(C26,'VERSIONES'!$B$10:$B$109,0))),"")&amp;""))&gt;0,IFERROR(IF(COUNTBLANK(INDEX('VERSIONES'!$L$10:$L$109,MATCH(C26,'VERSIONES'!$B$10:$B$109,0)))=1,"",INDEX('VERSIONES'!$L$10:$L$109,MATCH(C26,'VERSIONES'!$B$10:$B$109,0))),"")&lt;&gt;"A otra fase"),AND(IF(ISNUMBER(C26),AND(C26&gt;=1,C26&lt;=100,C26=INT(C26)),FALSE),COUNTIF($C$10:$C$39,C26)&gt;1),IF(LEN(TRIM(F26&amp;""))=0,FALSE,NOT(IF(ISNUMBER(F26),AND(F26&gt;=0,F26=ROUND(F26,6)),FALSE))),IF(LEN(TRIM(G26&amp;""))=0,FALSE,NOT(IF(ISNUMBER(G26),AND(G26=ROUND(G26,4)),FALSE))),AND(LEN(TRIM(E26&amp;""))&gt;0,LEN(TRIM(IFERROR(IF(COUNTBLANK(INDEX('VERSIONES'!$F$10:$F$109,MATCH(C26,'VERSIONES'!$B$10:$B$109,0)))=1,"",INDEX('VERSIONES'!$F$10:$F$109,MATCH(C26,'VERSIONES'!$B$10:$B$109,0))),"")&amp;""))&gt;0,UPPER(SUBSTITUTE(SUBSTITUTE(TRIM(E26&amp;""),"²","2"),"³","3"))&lt;&gt;UPPER(SUBSTITUTE(SUBSTITUTE(TRIM(IFERROR(IF(COUNTBLANK(INDEX('VERSIONES'!$F$10:$F$109,MATCH(C26,'VERSIONES'!$B$10:$B$109,0)))=1,"",INDEX('VERSIONES'!$F$10:$F$109,MATCH(C26,'VERSIONES'!$B$10:$B$109,0))),"")&amp;""),"²","2"),"³","3"))),IF(AND(ISNUMBER(IFERROR(IF(COUNTBLANK(INDEX('VERSIONES'!$G$10:$G$109,MATCH(C26,'VERSIONES'!$B$10:$B$109,0)))=1,"",INDEX('VERSIONES'!$G$10:$G$109,MATCH(C26,'VERSIONES'!$B$10:$B$109,0))),"")),ISNUMBER(F26)),ABS(IFERROR(IF(COUNTBLANK(INDEX('VERSIONES'!$G$10:$G$109,MATCH(C26,'VERSIONES'!$B$10:$B$109,0)))=1,"",INDEX('VERSIONES'!$G$10:$G$109,MATCH(C26,'VERSIONES'!$B$10:$B$109,0))),"")-F26)&gt;0.00000001,FALSE)))),1,0),0)</f>
        <v>0</v>
      </c>
      <c r="N26" s="41">
        <f>IF(OR(ISERROR(C26),ISERROR(D26),ISERROR(E26),ISERROR(F26),ISERROR(G26),ISERROR(H26)),2,IFERROR(IF(NOT(COUNTA(C26:H26)&gt;0),"",IF(OR(IF(LEN(TRIM(C26&amp;""))=0,FALSE,NOT(IF(ISNUMBER(C26),AND(C26&gt;=1,C26&lt;=100,C26=INT(C26)),FALSE))),AND(IF(ISNUMBER(C26),AND(C26&gt;=1,C26&lt;=100,C26=INT(C26)),FALSE),LEN(TRIM(IFERROR(IF(COUNTBLANK(INDEX('VERSIONES'!$L$10:$L$109,MATCH(C26,'VERSIONES'!$B$10:$B$109,0)))=1,"",INDEX('VERSIONES'!$L$10:$L$109,MATCH(C26,'VERSIONES'!$B$10:$B$109,0))),"")&amp;""))&gt;0,IFERROR(IF(COUNTBLANK(INDEX('VERSIONES'!$L$10:$L$109,MATCH(C26,'VERSIONES'!$B$10:$B$109,0)))=1,"",INDEX('VERSIONES'!$L$10:$L$109,MATCH(C26,'VERSIONES'!$B$10:$B$109,0))),"")&lt;&gt;"A otra fase"),AND(IF(ISNUMBER(C26),AND(C26&gt;=1,C26&lt;=100,C26=INT(C26)),FALSE),COUNTIF($C$10:$C$39,C26)&gt;1),IF(LEN(TRIM(F26&amp;""))=0,FALSE,NOT(IF(ISNUMBER(F26),AND(F26&gt;=0,F26=ROUND(F26,6)),FALSE))),IF(LEN(TRIM(G26&amp;""))=0,FALSE,NOT(IF(ISNUMBER(G26),AND(G26=ROUND(G26,4)),FALSE))),AND(LEN(TRIM(E26&amp;""))&gt;0,LEN(TRIM(IFERROR(IF(COUNTBLANK(INDEX('VERSIONES'!$F$10:$F$109,MATCH(C26,'VERSIONES'!$B$10:$B$109,0)))=1,"",INDEX('VERSIONES'!$F$10:$F$109,MATCH(C26,'VERSIONES'!$B$10:$B$109,0))),"")&amp;""))&gt;0,UPPER(SUBSTITUTE(SUBSTITUTE(TRIM(E26&amp;""),"²","2"),"³","3"))&lt;&gt;UPPER(SUBSTITUTE(SUBSTITUTE(TRIM(IFERROR(IF(COUNTBLANK(INDEX('VERSIONES'!$F$10:$F$109,MATCH(C26,'VERSIONES'!$B$10:$B$109,0)))=1,"",INDEX('VERSIONES'!$F$10:$F$109,MATCH(C26,'VERSIONES'!$B$10:$B$109,0))),"")&amp;""),"²","2"),"³","3"))),IF(AND(ISNUMBER(IFERROR(IF(COUNTBLANK(INDEX('VERSIONES'!$G$10:$G$109,MATCH(C26,'VERSIONES'!$B$10:$B$109,0)))=1,"",INDEX('VERSIONES'!$G$10:$G$109,MATCH(C26,'VERSIONES'!$B$10:$B$109,0))),"")),ISNUMBER(F26)),ABS(IFERROR(IF(COUNTBLANK(INDEX('VERSIONES'!$G$10:$G$109,MATCH(C26,'VERSIONES'!$B$10:$B$109,0)))=1,"",INDEX('VERSIONES'!$G$10:$G$109,MATCH(C26,'VERSIONES'!$B$10:$B$109,0))),"")-F26)&gt;0.00000001,FALSE)),2,IF(AND(M26=1,IFERROR(IF(COUNTBLANK(INDEX('VERSIONES'!$W$10:$W$109,MATCH(C26,'VERSIONES'!$B$10:$B$109,0)))=1,"",INDEX('VERSIONES'!$W$10:$W$109,MATCH(C26,'VERSIONES'!$B$10:$B$109,0))),"")=1),0,1))),2))</f>
      </c>
    </row>
    <row r="27" ht="82" customHeight="1">
      <c r="B27" s="39" t="n">
        <v>18</v>
      </c>
      <c r="C27" s="44"/>
      <c r="D27" s="44"/>
      <c r="E27" s="44"/>
      <c r="F27" s="46"/>
      <c r="G27" s="47"/>
      <c r="H27" s="44"/>
      <c r="I27" s="40">
        <f>IFERROR(IF(AND(IF(ISNUMBER(C27),AND(C27&gt;=1,C27&lt;=100,C27=INT(C27)),FALSE),IFERROR(IF(COUNTBLANK(INDEX('VERSIONES'!$L$10:$L$109,MATCH(C27,'VERSIONES'!$B$10:$B$109,0)))=1,"",INDEX('VERSIONES'!$L$10:$L$109,MATCH(C27,'VERSIONES'!$B$10:$B$109,0))),"")="A otra fase",IFERROR(IF(COUNTBLANK(INDEX('VERSIONES'!$W$10:$W$109,MATCH(C27,'VERSIONES'!$B$10:$B$109,0)))=1,"",INDEX('VERSIONES'!$W$10:$W$109,MATCH(C27,'VERSIONES'!$B$10:$B$109,0))),"")=1,NOT(OR(IF(LEN(TRIM(C27&amp;""))=0,FALSE,NOT(IF(ISNUMBER(C27),AND(C27&gt;=1,C27&lt;=100,C27=INT(C27)),FALSE))),AND(IF(ISNUMBER(C27),AND(C27&gt;=1,C27&lt;=100,C27=INT(C27)),FALSE),LEN(TRIM(IFERROR(IF(COUNTBLANK(INDEX('VERSIONES'!$L$10:$L$109,MATCH(C27,'VERSIONES'!$B$10:$B$109,0)))=1,"",INDEX('VERSIONES'!$L$10:$L$109,MATCH(C27,'VERSIONES'!$B$10:$B$109,0))),"")&amp;""))&gt;0,IFERROR(IF(COUNTBLANK(INDEX('VERSIONES'!$L$10:$L$109,MATCH(C27,'VERSIONES'!$B$10:$B$109,0)))=1,"",INDEX('VERSIONES'!$L$10:$L$109,MATCH(C27,'VERSIONES'!$B$10:$B$109,0))),"")&lt;&gt;"A otra fase"),AND(IF(ISNUMBER(C27),AND(C27&gt;=1,C27&lt;=100,C27=INT(C27)),FALSE),COUNTIF($C$10:$C$39,C27)&gt;1),IF(LEN(TRIM(F27&amp;""))=0,FALSE,NOT(IF(ISNUMBER(F27),AND(F27&gt;=0,F27=ROUND(F27,6)),FALSE))),IF(LEN(TRIM(G27&amp;""))=0,FALSE,NOT(IF(ISNUMBER(G27),AND(G27=ROUND(G27,4)),FALSE))),AND(LEN(TRIM(E27&amp;""))&gt;0,LEN(TRIM(IFERROR(IF(COUNTBLANK(INDEX('VERSIONES'!$F$10:$F$109,MATCH(C27,'VERSIONES'!$B$10:$B$109,0)))=1,"",INDEX('VERSIONES'!$F$10:$F$109,MATCH(C27,'VERSIONES'!$B$10:$B$109,0))),"")&amp;""))&gt;0,UPPER(SUBSTITUTE(SUBSTITUTE(TRIM(E27&amp;""),"²","2"),"³","3"))&lt;&gt;UPPER(SUBSTITUTE(SUBSTITUTE(TRIM(IFERROR(IF(COUNTBLANK(INDEX('VERSIONES'!$F$10:$F$109,MATCH(C27,'VERSIONES'!$B$10:$B$109,0)))=1,"",INDEX('VERSIONES'!$F$10:$F$109,MATCH(C27,'VERSIONES'!$B$10:$B$109,0))),"")&amp;""),"²","2"),"³","3"))),IF(AND(ISNUMBER(IFERROR(IF(COUNTBLANK(INDEX('VERSIONES'!$G$10:$G$109,MATCH(C27,'VERSIONES'!$B$10:$B$109,0)))=1,"",INDEX('VERSIONES'!$G$10:$G$109,MATCH(C27,'VERSIONES'!$B$10:$B$109,0))),"")),ISNUMBER(F27)),ABS(IFERROR(IF(COUNTBLANK(INDEX('VERSIONES'!$G$10:$G$109,MATCH(C27,'VERSIONES'!$B$10:$B$109,0)))=1,"",INDEX('VERSIONES'!$G$10:$G$109,MATCH(C27,'VERSIONES'!$B$10:$B$109,0))),"")-F27)&gt;0.00000001,FALSE)))),IFERROR(IF(COUNTBLANK(INDEX('VERSIONES'!$Q$10:$Q$109,MATCH(C27,'VERSIONES'!$B$10:$B$109,0)))=1,"",INDEX('VERSIONES'!$Q$10:$Q$109,MATCH(C27,'VERSIONES'!$B$10:$B$109,0))),""),""),"")</f>
      </c>
      <c r="J27" s="40">
        <f>IFERROR(IF(AND(IF(ISNUMBER(C27),AND(C27&gt;=1,C27&lt;=100,C27=INT(C27)),FALSE),IFERROR(IF(COUNTBLANK(INDEX('VERSIONES'!$L$10:$L$109,MATCH(C27,'VERSIONES'!$B$10:$B$109,0)))=1,"",INDEX('VERSIONES'!$L$10:$L$109,MATCH(C27,'VERSIONES'!$B$10:$B$109,0))),"")="A otra fase",AND(LEN(TRIM(D27&amp;""))&gt;0,TRIM(D27)&lt;&gt;"Pendiente",TRIM(D27)&lt;&gt;"Por confirmar"),LEN(TRIM(E27&amp;""))&gt;0,UPPER(SUBSTITUTE(SUBSTITUTE(TRIM(E27&amp;""),"²","2"),"³","3"))=UPPER(SUBSTITUTE(SUBSTITUTE(TRIM(IFERROR(IF(COUNTBLANK(INDEX('VERSIONES'!$F$10:$F$109,MATCH(C27,'VERSIONES'!$B$10:$B$109,0)))=1,"",INDEX('VERSIONES'!$F$10:$F$109,MATCH(C27,'VERSIONES'!$B$10:$B$109,0))),"")&amp;""),"²","2"),"³","3")),IF(ISNUMBER(F27),AND(F27&gt;=0,F27=ROUND(F27,6)),FALSE),IF(ISNUMBER(G27),AND(G27=ROUND(G27,4)),FALSE),AND(LEN(TRIM(H27&amp;""))&gt;0,TRIM(H27)&lt;&gt;"Pendiente",TRIM(H27)&lt;&gt;"Por confirmar"),NOT(OR(IF(LEN(TRIM(C27&amp;""))=0,FALSE,NOT(IF(ISNUMBER(C27),AND(C27&gt;=1,C27&lt;=100,C27=INT(C27)),FALSE))),AND(IF(ISNUMBER(C27),AND(C27&gt;=1,C27&lt;=100,C27=INT(C27)),FALSE),LEN(TRIM(IFERROR(IF(COUNTBLANK(INDEX('VERSIONES'!$L$10:$L$109,MATCH(C27,'VERSIONES'!$B$10:$B$109,0)))=1,"",INDEX('VERSIONES'!$L$10:$L$109,MATCH(C27,'VERSIONES'!$B$10:$B$109,0))),"")&amp;""))&gt;0,IFERROR(IF(COUNTBLANK(INDEX('VERSIONES'!$L$10:$L$109,MATCH(C27,'VERSIONES'!$B$10:$B$109,0)))=1,"",INDEX('VERSIONES'!$L$10:$L$109,MATCH(C27,'VERSIONES'!$B$10:$B$109,0))),"")&lt;&gt;"A otra fase"),AND(IF(ISNUMBER(C27),AND(C27&gt;=1,C27&lt;=100,C27=INT(C27)),FALSE),COUNTIF($C$10:$C$39,C27)&gt;1),IF(LEN(TRIM(F27&amp;""))=0,FALSE,NOT(IF(ISNUMBER(F27),AND(F27&gt;=0,F27=ROUND(F27,6)),FALSE))),IF(LEN(TRIM(G27&amp;""))=0,FALSE,NOT(IF(ISNUMBER(G27),AND(G27=ROUND(G27,4)),FALSE))),AND(LEN(TRIM(E27&amp;""))&gt;0,LEN(TRIM(IFERROR(IF(COUNTBLANK(INDEX('VERSIONES'!$F$10:$F$109,MATCH(C27,'VERSIONES'!$B$10:$B$109,0)))=1,"",INDEX('VERSIONES'!$F$10:$F$109,MATCH(C27,'VERSIONES'!$B$10:$B$109,0))),"")&amp;""))&gt;0,UPPER(SUBSTITUTE(SUBSTITUTE(TRIM(E27&amp;""),"²","2"),"³","3"))&lt;&gt;UPPER(SUBSTITUTE(SUBSTITUTE(TRIM(IFERROR(IF(COUNTBLANK(INDEX('VERSIONES'!$F$10:$F$109,MATCH(C27,'VERSIONES'!$B$10:$B$109,0)))=1,"",INDEX('VERSIONES'!$F$10:$F$109,MATCH(C27,'VERSIONES'!$B$10:$B$109,0))),"")&amp;""),"²","2"),"³","3"))),IF(AND(ISNUMBER(IFERROR(IF(COUNTBLANK(INDEX('VERSIONES'!$G$10:$G$109,MATCH(C27,'VERSIONES'!$B$10:$B$109,0)))=1,"",INDEX('VERSIONES'!$G$10:$G$109,MATCH(C27,'VERSIONES'!$B$10:$B$109,0))),"")),ISNUMBER(F27)),ABS(IFERROR(IF(COUNTBLANK(INDEX('VERSIONES'!$G$10:$G$109,MATCH(C27,'VERSIONES'!$B$10:$B$109,0)))=1,"",INDEX('VERSIONES'!$G$10:$G$109,MATCH(C27,'VERSIONES'!$B$10:$B$109,0))),"")-F27)&gt;0.00000001,FALSE)))),ROUND(F27*G27,2),""),"")</f>
      </c>
      <c r="K27" s="39">
        <f>IF(NOT(ISNUMBER(N27)),"",IF(N27=2,"ROJO",IF(N27=1,"ÁMBAR","VERDE")))</f>
      </c>
      <c r="L27" s="39">
        <f>IFERROR(IF(NOT(COUNTA(C27:H27)&gt;0),"",IF(N27=2,"Revisamos ID único, tipo A otra fase, unidad y cantidad íntegra. No duplicamos ni inventamos un traslado.",IF(N27=1,IF(ISNUMBER(J27),"La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27" s="41" t="n">
        <f>IFERROR(IF(AND(IF(ISNUMBER(C27),AND(C27&gt;=1,C27&lt;=100,C27=INT(C27)),FALSE),IFERROR(IF(COUNTBLANK(INDEX('VERSIONES'!$L$10:$L$109,MATCH(C27,'VERSIONES'!$B$10:$B$109,0)))=1,"",INDEX('VERSIONES'!$L$10:$L$109,MATCH(C27,'VERSIONES'!$B$10:$B$109,0))),"")="A otra fase",AND(LEN(TRIM(D27&amp;""))&gt;0,TRIM(D27)&lt;&gt;"Pendiente",TRIM(D27)&lt;&gt;"Por confirmar"),LEN(TRIM(E27&amp;""))&gt;0,UPPER(SUBSTITUTE(SUBSTITUTE(TRIM(E27&amp;""),"²","2"),"³","3"))=UPPER(SUBSTITUTE(SUBSTITUTE(TRIM(IFERROR(IF(COUNTBLANK(INDEX('VERSIONES'!$F$10:$F$109,MATCH(C27,'VERSIONES'!$B$10:$B$109,0)))=1,"",INDEX('VERSIONES'!$F$10:$F$109,MATCH(C27,'VERSIONES'!$B$10:$B$109,0))),"")&amp;""),"²","2"),"³","3")),IF(ISNUMBER(F27),AND(F27&gt;=0,F27=ROUND(F27,6)),FALSE),IF(ISNUMBER(G27),AND(G27=ROUND(G27,4)),FALSE),AND(LEN(TRIM(H27&amp;""))&gt;0,TRIM(H27)&lt;&gt;"Pendiente",TRIM(H27)&lt;&gt;"Por confirmar"),NOT(OR(IF(LEN(TRIM(C27&amp;""))=0,FALSE,NOT(IF(ISNUMBER(C27),AND(C27&gt;=1,C27&lt;=100,C27=INT(C27)),FALSE))),AND(IF(ISNUMBER(C27),AND(C27&gt;=1,C27&lt;=100,C27=INT(C27)),FALSE),LEN(TRIM(IFERROR(IF(COUNTBLANK(INDEX('VERSIONES'!$L$10:$L$109,MATCH(C27,'VERSIONES'!$B$10:$B$109,0)))=1,"",INDEX('VERSIONES'!$L$10:$L$109,MATCH(C27,'VERSIONES'!$B$10:$B$109,0))),"")&amp;""))&gt;0,IFERROR(IF(COUNTBLANK(INDEX('VERSIONES'!$L$10:$L$109,MATCH(C27,'VERSIONES'!$B$10:$B$109,0)))=1,"",INDEX('VERSIONES'!$L$10:$L$109,MATCH(C27,'VERSIONES'!$B$10:$B$109,0))),"")&lt;&gt;"A otra fase"),AND(IF(ISNUMBER(C27),AND(C27&gt;=1,C27&lt;=100,C27=INT(C27)),FALSE),COUNTIF($C$10:$C$39,C27)&gt;1),IF(LEN(TRIM(F27&amp;""))=0,FALSE,NOT(IF(ISNUMBER(F27),AND(F27&gt;=0,F27=ROUND(F27,6)),FALSE))),IF(LEN(TRIM(G27&amp;""))=0,FALSE,NOT(IF(ISNUMBER(G27),AND(G27=ROUND(G27,4)),FALSE))),AND(LEN(TRIM(E27&amp;""))&gt;0,LEN(TRIM(IFERROR(IF(COUNTBLANK(INDEX('VERSIONES'!$F$10:$F$109,MATCH(C27,'VERSIONES'!$B$10:$B$109,0)))=1,"",INDEX('VERSIONES'!$F$10:$F$109,MATCH(C27,'VERSIONES'!$B$10:$B$109,0))),"")&amp;""))&gt;0,UPPER(SUBSTITUTE(SUBSTITUTE(TRIM(E27&amp;""),"²","2"),"³","3"))&lt;&gt;UPPER(SUBSTITUTE(SUBSTITUTE(TRIM(IFERROR(IF(COUNTBLANK(INDEX('VERSIONES'!$F$10:$F$109,MATCH(C27,'VERSIONES'!$B$10:$B$109,0)))=1,"",INDEX('VERSIONES'!$F$10:$F$109,MATCH(C27,'VERSIONES'!$B$10:$B$109,0))),"")&amp;""),"²","2"),"³","3"))),IF(AND(ISNUMBER(IFERROR(IF(COUNTBLANK(INDEX('VERSIONES'!$G$10:$G$109,MATCH(C27,'VERSIONES'!$B$10:$B$109,0)))=1,"",INDEX('VERSIONES'!$G$10:$G$109,MATCH(C27,'VERSIONES'!$B$10:$B$109,0))),"")),ISNUMBER(F27)),ABS(IFERROR(IF(COUNTBLANK(INDEX('VERSIONES'!$G$10:$G$109,MATCH(C27,'VERSIONES'!$B$10:$B$109,0)))=1,"",INDEX('VERSIONES'!$G$10:$G$109,MATCH(C27,'VERSIONES'!$B$10:$B$109,0))),"")-F27)&gt;0.00000001,FALSE)))),1,0),0)</f>
        <v>0</v>
      </c>
      <c r="N27" s="41">
        <f>IF(OR(ISERROR(C27),ISERROR(D27),ISERROR(E27),ISERROR(F27),ISERROR(G27),ISERROR(H27)),2,IFERROR(IF(NOT(COUNTA(C27:H27)&gt;0),"",IF(OR(IF(LEN(TRIM(C27&amp;""))=0,FALSE,NOT(IF(ISNUMBER(C27),AND(C27&gt;=1,C27&lt;=100,C27=INT(C27)),FALSE))),AND(IF(ISNUMBER(C27),AND(C27&gt;=1,C27&lt;=100,C27=INT(C27)),FALSE),LEN(TRIM(IFERROR(IF(COUNTBLANK(INDEX('VERSIONES'!$L$10:$L$109,MATCH(C27,'VERSIONES'!$B$10:$B$109,0)))=1,"",INDEX('VERSIONES'!$L$10:$L$109,MATCH(C27,'VERSIONES'!$B$10:$B$109,0))),"")&amp;""))&gt;0,IFERROR(IF(COUNTBLANK(INDEX('VERSIONES'!$L$10:$L$109,MATCH(C27,'VERSIONES'!$B$10:$B$109,0)))=1,"",INDEX('VERSIONES'!$L$10:$L$109,MATCH(C27,'VERSIONES'!$B$10:$B$109,0))),"")&lt;&gt;"A otra fase"),AND(IF(ISNUMBER(C27),AND(C27&gt;=1,C27&lt;=100,C27=INT(C27)),FALSE),COUNTIF($C$10:$C$39,C27)&gt;1),IF(LEN(TRIM(F27&amp;""))=0,FALSE,NOT(IF(ISNUMBER(F27),AND(F27&gt;=0,F27=ROUND(F27,6)),FALSE))),IF(LEN(TRIM(G27&amp;""))=0,FALSE,NOT(IF(ISNUMBER(G27),AND(G27=ROUND(G27,4)),FALSE))),AND(LEN(TRIM(E27&amp;""))&gt;0,LEN(TRIM(IFERROR(IF(COUNTBLANK(INDEX('VERSIONES'!$F$10:$F$109,MATCH(C27,'VERSIONES'!$B$10:$B$109,0)))=1,"",INDEX('VERSIONES'!$F$10:$F$109,MATCH(C27,'VERSIONES'!$B$10:$B$109,0))),"")&amp;""))&gt;0,UPPER(SUBSTITUTE(SUBSTITUTE(TRIM(E27&amp;""),"²","2"),"³","3"))&lt;&gt;UPPER(SUBSTITUTE(SUBSTITUTE(TRIM(IFERROR(IF(COUNTBLANK(INDEX('VERSIONES'!$F$10:$F$109,MATCH(C27,'VERSIONES'!$B$10:$B$109,0)))=1,"",INDEX('VERSIONES'!$F$10:$F$109,MATCH(C27,'VERSIONES'!$B$10:$B$109,0))),"")&amp;""),"²","2"),"³","3"))),IF(AND(ISNUMBER(IFERROR(IF(COUNTBLANK(INDEX('VERSIONES'!$G$10:$G$109,MATCH(C27,'VERSIONES'!$B$10:$B$109,0)))=1,"",INDEX('VERSIONES'!$G$10:$G$109,MATCH(C27,'VERSIONES'!$B$10:$B$109,0))),"")),ISNUMBER(F27)),ABS(IFERROR(IF(COUNTBLANK(INDEX('VERSIONES'!$G$10:$G$109,MATCH(C27,'VERSIONES'!$B$10:$B$109,0)))=1,"",INDEX('VERSIONES'!$G$10:$G$109,MATCH(C27,'VERSIONES'!$B$10:$B$109,0))),"")-F27)&gt;0.00000001,FALSE)),2,IF(AND(M27=1,IFERROR(IF(COUNTBLANK(INDEX('VERSIONES'!$W$10:$W$109,MATCH(C27,'VERSIONES'!$B$10:$B$109,0)))=1,"",INDEX('VERSIONES'!$W$10:$W$109,MATCH(C27,'VERSIONES'!$B$10:$B$109,0))),"")=1),0,1))),2))</f>
      </c>
    </row>
    <row r="28" ht="82" customHeight="1">
      <c r="B28" s="39" t="n">
        <v>19</v>
      </c>
      <c r="C28" s="44"/>
      <c r="D28" s="44"/>
      <c r="E28" s="44"/>
      <c r="F28" s="46"/>
      <c r="G28" s="47"/>
      <c r="H28" s="44"/>
      <c r="I28" s="40">
        <f>IFERROR(IF(AND(IF(ISNUMBER(C28),AND(C28&gt;=1,C28&lt;=100,C28=INT(C28)),FALSE),IFERROR(IF(COUNTBLANK(INDEX('VERSIONES'!$L$10:$L$109,MATCH(C28,'VERSIONES'!$B$10:$B$109,0)))=1,"",INDEX('VERSIONES'!$L$10:$L$109,MATCH(C28,'VERSIONES'!$B$10:$B$109,0))),"")="A otra fase",IFERROR(IF(COUNTBLANK(INDEX('VERSIONES'!$W$10:$W$109,MATCH(C28,'VERSIONES'!$B$10:$B$109,0)))=1,"",INDEX('VERSIONES'!$W$10:$W$109,MATCH(C28,'VERSIONES'!$B$10:$B$109,0))),"")=1,NOT(OR(IF(LEN(TRIM(C28&amp;""))=0,FALSE,NOT(IF(ISNUMBER(C28),AND(C28&gt;=1,C28&lt;=100,C28=INT(C28)),FALSE))),AND(IF(ISNUMBER(C28),AND(C28&gt;=1,C28&lt;=100,C28=INT(C28)),FALSE),LEN(TRIM(IFERROR(IF(COUNTBLANK(INDEX('VERSIONES'!$L$10:$L$109,MATCH(C28,'VERSIONES'!$B$10:$B$109,0)))=1,"",INDEX('VERSIONES'!$L$10:$L$109,MATCH(C28,'VERSIONES'!$B$10:$B$109,0))),"")&amp;""))&gt;0,IFERROR(IF(COUNTBLANK(INDEX('VERSIONES'!$L$10:$L$109,MATCH(C28,'VERSIONES'!$B$10:$B$109,0)))=1,"",INDEX('VERSIONES'!$L$10:$L$109,MATCH(C28,'VERSIONES'!$B$10:$B$109,0))),"")&lt;&gt;"A otra fase"),AND(IF(ISNUMBER(C28),AND(C28&gt;=1,C28&lt;=100,C28=INT(C28)),FALSE),COUNTIF($C$10:$C$39,C28)&gt;1),IF(LEN(TRIM(F28&amp;""))=0,FALSE,NOT(IF(ISNUMBER(F28),AND(F28&gt;=0,F28=ROUND(F28,6)),FALSE))),IF(LEN(TRIM(G28&amp;""))=0,FALSE,NOT(IF(ISNUMBER(G28),AND(G28=ROUND(G28,4)),FALSE))),AND(LEN(TRIM(E28&amp;""))&gt;0,LEN(TRIM(IFERROR(IF(COUNTBLANK(INDEX('VERSIONES'!$F$10:$F$109,MATCH(C28,'VERSIONES'!$B$10:$B$109,0)))=1,"",INDEX('VERSIONES'!$F$10:$F$109,MATCH(C28,'VERSIONES'!$B$10:$B$109,0))),"")&amp;""))&gt;0,UPPER(SUBSTITUTE(SUBSTITUTE(TRIM(E28&amp;""),"²","2"),"³","3"))&lt;&gt;UPPER(SUBSTITUTE(SUBSTITUTE(TRIM(IFERROR(IF(COUNTBLANK(INDEX('VERSIONES'!$F$10:$F$109,MATCH(C28,'VERSIONES'!$B$10:$B$109,0)))=1,"",INDEX('VERSIONES'!$F$10:$F$109,MATCH(C28,'VERSIONES'!$B$10:$B$109,0))),"")&amp;""),"²","2"),"³","3"))),IF(AND(ISNUMBER(IFERROR(IF(COUNTBLANK(INDEX('VERSIONES'!$G$10:$G$109,MATCH(C28,'VERSIONES'!$B$10:$B$109,0)))=1,"",INDEX('VERSIONES'!$G$10:$G$109,MATCH(C28,'VERSIONES'!$B$10:$B$109,0))),"")),ISNUMBER(F28)),ABS(IFERROR(IF(COUNTBLANK(INDEX('VERSIONES'!$G$10:$G$109,MATCH(C28,'VERSIONES'!$B$10:$B$109,0)))=1,"",INDEX('VERSIONES'!$G$10:$G$109,MATCH(C28,'VERSIONES'!$B$10:$B$109,0))),"")-F28)&gt;0.00000001,FALSE)))),IFERROR(IF(COUNTBLANK(INDEX('VERSIONES'!$Q$10:$Q$109,MATCH(C28,'VERSIONES'!$B$10:$B$109,0)))=1,"",INDEX('VERSIONES'!$Q$10:$Q$109,MATCH(C28,'VERSIONES'!$B$10:$B$109,0))),""),""),"")</f>
      </c>
      <c r="J28" s="40">
        <f>IFERROR(IF(AND(IF(ISNUMBER(C28),AND(C28&gt;=1,C28&lt;=100,C28=INT(C28)),FALSE),IFERROR(IF(COUNTBLANK(INDEX('VERSIONES'!$L$10:$L$109,MATCH(C28,'VERSIONES'!$B$10:$B$109,0)))=1,"",INDEX('VERSIONES'!$L$10:$L$109,MATCH(C28,'VERSIONES'!$B$10:$B$109,0))),"")="A otra fase",AND(LEN(TRIM(D28&amp;""))&gt;0,TRIM(D28)&lt;&gt;"Pendiente",TRIM(D28)&lt;&gt;"Por confirmar"),LEN(TRIM(E28&amp;""))&gt;0,UPPER(SUBSTITUTE(SUBSTITUTE(TRIM(E28&amp;""),"²","2"),"³","3"))=UPPER(SUBSTITUTE(SUBSTITUTE(TRIM(IFERROR(IF(COUNTBLANK(INDEX('VERSIONES'!$F$10:$F$109,MATCH(C28,'VERSIONES'!$B$10:$B$109,0)))=1,"",INDEX('VERSIONES'!$F$10:$F$109,MATCH(C28,'VERSIONES'!$B$10:$B$109,0))),"")&amp;""),"²","2"),"³","3")),IF(ISNUMBER(F28),AND(F28&gt;=0,F28=ROUND(F28,6)),FALSE),IF(ISNUMBER(G28),AND(G28=ROUND(G28,4)),FALSE),AND(LEN(TRIM(H28&amp;""))&gt;0,TRIM(H28)&lt;&gt;"Pendiente",TRIM(H28)&lt;&gt;"Por confirmar"),NOT(OR(IF(LEN(TRIM(C28&amp;""))=0,FALSE,NOT(IF(ISNUMBER(C28),AND(C28&gt;=1,C28&lt;=100,C28=INT(C28)),FALSE))),AND(IF(ISNUMBER(C28),AND(C28&gt;=1,C28&lt;=100,C28=INT(C28)),FALSE),LEN(TRIM(IFERROR(IF(COUNTBLANK(INDEX('VERSIONES'!$L$10:$L$109,MATCH(C28,'VERSIONES'!$B$10:$B$109,0)))=1,"",INDEX('VERSIONES'!$L$10:$L$109,MATCH(C28,'VERSIONES'!$B$10:$B$109,0))),"")&amp;""))&gt;0,IFERROR(IF(COUNTBLANK(INDEX('VERSIONES'!$L$10:$L$109,MATCH(C28,'VERSIONES'!$B$10:$B$109,0)))=1,"",INDEX('VERSIONES'!$L$10:$L$109,MATCH(C28,'VERSIONES'!$B$10:$B$109,0))),"")&lt;&gt;"A otra fase"),AND(IF(ISNUMBER(C28),AND(C28&gt;=1,C28&lt;=100,C28=INT(C28)),FALSE),COUNTIF($C$10:$C$39,C28)&gt;1),IF(LEN(TRIM(F28&amp;""))=0,FALSE,NOT(IF(ISNUMBER(F28),AND(F28&gt;=0,F28=ROUND(F28,6)),FALSE))),IF(LEN(TRIM(G28&amp;""))=0,FALSE,NOT(IF(ISNUMBER(G28),AND(G28=ROUND(G28,4)),FALSE))),AND(LEN(TRIM(E28&amp;""))&gt;0,LEN(TRIM(IFERROR(IF(COUNTBLANK(INDEX('VERSIONES'!$F$10:$F$109,MATCH(C28,'VERSIONES'!$B$10:$B$109,0)))=1,"",INDEX('VERSIONES'!$F$10:$F$109,MATCH(C28,'VERSIONES'!$B$10:$B$109,0))),"")&amp;""))&gt;0,UPPER(SUBSTITUTE(SUBSTITUTE(TRIM(E28&amp;""),"²","2"),"³","3"))&lt;&gt;UPPER(SUBSTITUTE(SUBSTITUTE(TRIM(IFERROR(IF(COUNTBLANK(INDEX('VERSIONES'!$F$10:$F$109,MATCH(C28,'VERSIONES'!$B$10:$B$109,0)))=1,"",INDEX('VERSIONES'!$F$10:$F$109,MATCH(C28,'VERSIONES'!$B$10:$B$109,0))),"")&amp;""),"²","2"),"³","3"))),IF(AND(ISNUMBER(IFERROR(IF(COUNTBLANK(INDEX('VERSIONES'!$G$10:$G$109,MATCH(C28,'VERSIONES'!$B$10:$B$109,0)))=1,"",INDEX('VERSIONES'!$G$10:$G$109,MATCH(C28,'VERSIONES'!$B$10:$B$109,0))),"")),ISNUMBER(F28)),ABS(IFERROR(IF(COUNTBLANK(INDEX('VERSIONES'!$G$10:$G$109,MATCH(C28,'VERSIONES'!$B$10:$B$109,0)))=1,"",INDEX('VERSIONES'!$G$10:$G$109,MATCH(C28,'VERSIONES'!$B$10:$B$109,0))),"")-F28)&gt;0.00000001,FALSE)))),ROUND(F28*G28,2),""),"")</f>
      </c>
      <c r="K28" s="39">
        <f>IF(NOT(ISNUMBER(N28)),"",IF(N28=2,"ROJO",IF(N28=1,"ÁMBAR","VERDE")))</f>
      </c>
      <c r="L28" s="39">
        <f>IFERROR(IF(NOT(COUNTA(C28:H28)&gt;0),"",IF(N28=2,"Revisamos ID único, tipo A otra fase, unidad y cantidad íntegra. No duplicamos ni inventamos un traslado.",IF(N28=1,IF(ISNUMBER(J28),"La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28" s="41" t="n">
        <f>IFERROR(IF(AND(IF(ISNUMBER(C28),AND(C28&gt;=1,C28&lt;=100,C28=INT(C28)),FALSE),IFERROR(IF(COUNTBLANK(INDEX('VERSIONES'!$L$10:$L$109,MATCH(C28,'VERSIONES'!$B$10:$B$109,0)))=1,"",INDEX('VERSIONES'!$L$10:$L$109,MATCH(C28,'VERSIONES'!$B$10:$B$109,0))),"")="A otra fase",AND(LEN(TRIM(D28&amp;""))&gt;0,TRIM(D28)&lt;&gt;"Pendiente",TRIM(D28)&lt;&gt;"Por confirmar"),LEN(TRIM(E28&amp;""))&gt;0,UPPER(SUBSTITUTE(SUBSTITUTE(TRIM(E28&amp;""),"²","2"),"³","3"))=UPPER(SUBSTITUTE(SUBSTITUTE(TRIM(IFERROR(IF(COUNTBLANK(INDEX('VERSIONES'!$F$10:$F$109,MATCH(C28,'VERSIONES'!$B$10:$B$109,0)))=1,"",INDEX('VERSIONES'!$F$10:$F$109,MATCH(C28,'VERSIONES'!$B$10:$B$109,0))),"")&amp;""),"²","2"),"³","3")),IF(ISNUMBER(F28),AND(F28&gt;=0,F28=ROUND(F28,6)),FALSE),IF(ISNUMBER(G28),AND(G28=ROUND(G28,4)),FALSE),AND(LEN(TRIM(H28&amp;""))&gt;0,TRIM(H28)&lt;&gt;"Pendiente",TRIM(H28)&lt;&gt;"Por confirmar"),NOT(OR(IF(LEN(TRIM(C28&amp;""))=0,FALSE,NOT(IF(ISNUMBER(C28),AND(C28&gt;=1,C28&lt;=100,C28=INT(C28)),FALSE))),AND(IF(ISNUMBER(C28),AND(C28&gt;=1,C28&lt;=100,C28=INT(C28)),FALSE),LEN(TRIM(IFERROR(IF(COUNTBLANK(INDEX('VERSIONES'!$L$10:$L$109,MATCH(C28,'VERSIONES'!$B$10:$B$109,0)))=1,"",INDEX('VERSIONES'!$L$10:$L$109,MATCH(C28,'VERSIONES'!$B$10:$B$109,0))),"")&amp;""))&gt;0,IFERROR(IF(COUNTBLANK(INDEX('VERSIONES'!$L$10:$L$109,MATCH(C28,'VERSIONES'!$B$10:$B$109,0)))=1,"",INDEX('VERSIONES'!$L$10:$L$109,MATCH(C28,'VERSIONES'!$B$10:$B$109,0))),"")&lt;&gt;"A otra fase"),AND(IF(ISNUMBER(C28),AND(C28&gt;=1,C28&lt;=100,C28=INT(C28)),FALSE),COUNTIF($C$10:$C$39,C28)&gt;1),IF(LEN(TRIM(F28&amp;""))=0,FALSE,NOT(IF(ISNUMBER(F28),AND(F28&gt;=0,F28=ROUND(F28,6)),FALSE))),IF(LEN(TRIM(G28&amp;""))=0,FALSE,NOT(IF(ISNUMBER(G28),AND(G28=ROUND(G28,4)),FALSE))),AND(LEN(TRIM(E28&amp;""))&gt;0,LEN(TRIM(IFERROR(IF(COUNTBLANK(INDEX('VERSIONES'!$F$10:$F$109,MATCH(C28,'VERSIONES'!$B$10:$B$109,0)))=1,"",INDEX('VERSIONES'!$F$10:$F$109,MATCH(C28,'VERSIONES'!$B$10:$B$109,0))),"")&amp;""))&gt;0,UPPER(SUBSTITUTE(SUBSTITUTE(TRIM(E28&amp;""),"²","2"),"³","3"))&lt;&gt;UPPER(SUBSTITUTE(SUBSTITUTE(TRIM(IFERROR(IF(COUNTBLANK(INDEX('VERSIONES'!$F$10:$F$109,MATCH(C28,'VERSIONES'!$B$10:$B$109,0)))=1,"",INDEX('VERSIONES'!$F$10:$F$109,MATCH(C28,'VERSIONES'!$B$10:$B$109,0))),"")&amp;""),"²","2"),"³","3"))),IF(AND(ISNUMBER(IFERROR(IF(COUNTBLANK(INDEX('VERSIONES'!$G$10:$G$109,MATCH(C28,'VERSIONES'!$B$10:$B$109,0)))=1,"",INDEX('VERSIONES'!$G$10:$G$109,MATCH(C28,'VERSIONES'!$B$10:$B$109,0))),"")),ISNUMBER(F28)),ABS(IFERROR(IF(COUNTBLANK(INDEX('VERSIONES'!$G$10:$G$109,MATCH(C28,'VERSIONES'!$B$10:$B$109,0)))=1,"",INDEX('VERSIONES'!$G$10:$G$109,MATCH(C28,'VERSIONES'!$B$10:$B$109,0))),"")-F28)&gt;0.00000001,FALSE)))),1,0),0)</f>
        <v>0</v>
      </c>
      <c r="N28" s="41">
        <f>IF(OR(ISERROR(C28),ISERROR(D28),ISERROR(E28),ISERROR(F28),ISERROR(G28),ISERROR(H28)),2,IFERROR(IF(NOT(COUNTA(C28:H28)&gt;0),"",IF(OR(IF(LEN(TRIM(C28&amp;""))=0,FALSE,NOT(IF(ISNUMBER(C28),AND(C28&gt;=1,C28&lt;=100,C28=INT(C28)),FALSE))),AND(IF(ISNUMBER(C28),AND(C28&gt;=1,C28&lt;=100,C28=INT(C28)),FALSE),LEN(TRIM(IFERROR(IF(COUNTBLANK(INDEX('VERSIONES'!$L$10:$L$109,MATCH(C28,'VERSIONES'!$B$10:$B$109,0)))=1,"",INDEX('VERSIONES'!$L$10:$L$109,MATCH(C28,'VERSIONES'!$B$10:$B$109,0))),"")&amp;""))&gt;0,IFERROR(IF(COUNTBLANK(INDEX('VERSIONES'!$L$10:$L$109,MATCH(C28,'VERSIONES'!$B$10:$B$109,0)))=1,"",INDEX('VERSIONES'!$L$10:$L$109,MATCH(C28,'VERSIONES'!$B$10:$B$109,0))),"")&lt;&gt;"A otra fase"),AND(IF(ISNUMBER(C28),AND(C28&gt;=1,C28&lt;=100,C28=INT(C28)),FALSE),COUNTIF($C$10:$C$39,C28)&gt;1),IF(LEN(TRIM(F28&amp;""))=0,FALSE,NOT(IF(ISNUMBER(F28),AND(F28&gt;=0,F28=ROUND(F28,6)),FALSE))),IF(LEN(TRIM(G28&amp;""))=0,FALSE,NOT(IF(ISNUMBER(G28),AND(G28=ROUND(G28,4)),FALSE))),AND(LEN(TRIM(E28&amp;""))&gt;0,LEN(TRIM(IFERROR(IF(COUNTBLANK(INDEX('VERSIONES'!$F$10:$F$109,MATCH(C28,'VERSIONES'!$B$10:$B$109,0)))=1,"",INDEX('VERSIONES'!$F$10:$F$109,MATCH(C28,'VERSIONES'!$B$10:$B$109,0))),"")&amp;""))&gt;0,UPPER(SUBSTITUTE(SUBSTITUTE(TRIM(E28&amp;""),"²","2"),"³","3"))&lt;&gt;UPPER(SUBSTITUTE(SUBSTITUTE(TRIM(IFERROR(IF(COUNTBLANK(INDEX('VERSIONES'!$F$10:$F$109,MATCH(C28,'VERSIONES'!$B$10:$B$109,0)))=1,"",INDEX('VERSIONES'!$F$10:$F$109,MATCH(C28,'VERSIONES'!$B$10:$B$109,0))),"")&amp;""),"²","2"),"³","3"))),IF(AND(ISNUMBER(IFERROR(IF(COUNTBLANK(INDEX('VERSIONES'!$G$10:$G$109,MATCH(C28,'VERSIONES'!$B$10:$B$109,0)))=1,"",INDEX('VERSIONES'!$G$10:$G$109,MATCH(C28,'VERSIONES'!$B$10:$B$109,0))),"")),ISNUMBER(F28)),ABS(IFERROR(IF(COUNTBLANK(INDEX('VERSIONES'!$G$10:$G$109,MATCH(C28,'VERSIONES'!$B$10:$B$109,0)))=1,"",INDEX('VERSIONES'!$G$10:$G$109,MATCH(C28,'VERSIONES'!$B$10:$B$109,0))),"")-F28)&gt;0.00000001,FALSE)),2,IF(AND(M28=1,IFERROR(IF(COUNTBLANK(INDEX('VERSIONES'!$W$10:$W$109,MATCH(C28,'VERSIONES'!$B$10:$B$109,0)))=1,"",INDEX('VERSIONES'!$W$10:$W$109,MATCH(C28,'VERSIONES'!$B$10:$B$109,0))),"")=1),0,1))),2))</f>
      </c>
    </row>
    <row r="29" ht="82" customHeight="1">
      <c r="B29" s="39" t="n">
        <v>20</v>
      </c>
      <c r="C29" s="44"/>
      <c r="D29" s="44"/>
      <c r="E29" s="44"/>
      <c r="F29" s="46"/>
      <c r="G29" s="47"/>
      <c r="H29" s="44"/>
      <c r="I29" s="40">
        <f>IFERROR(IF(AND(IF(ISNUMBER(C29),AND(C29&gt;=1,C29&lt;=100,C29=INT(C29)),FALSE),IFERROR(IF(COUNTBLANK(INDEX('VERSIONES'!$L$10:$L$109,MATCH(C29,'VERSIONES'!$B$10:$B$109,0)))=1,"",INDEX('VERSIONES'!$L$10:$L$109,MATCH(C29,'VERSIONES'!$B$10:$B$109,0))),"")="A otra fase",IFERROR(IF(COUNTBLANK(INDEX('VERSIONES'!$W$10:$W$109,MATCH(C29,'VERSIONES'!$B$10:$B$109,0)))=1,"",INDEX('VERSIONES'!$W$10:$W$109,MATCH(C29,'VERSIONES'!$B$10:$B$109,0))),"")=1,NOT(OR(IF(LEN(TRIM(C29&amp;""))=0,FALSE,NOT(IF(ISNUMBER(C29),AND(C29&gt;=1,C29&lt;=100,C29=INT(C29)),FALSE))),AND(IF(ISNUMBER(C29),AND(C29&gt;=1,C29&lt;=100,C29=INT(C29)),FALSE),LEN(TRIM(IFERROR(IF(COUNTBLANK(INDEX('VERSIONES'!$L$10:$L$109,MATCH(C29,'VERSIONES'!$B$10:$B$109,0)))=1,"",INDEX('VERSIONES'!$L$10:$L$109,MATCH(C29,'VERSIONES'!$B$10:$B$109,0))),"")&amp;""))&gt;0,IFERROR(IF(COUNTBLANK(INDEX('VERSIONES'!$L$10:$L$109,MATCH(C29,'VERSIONES'!$B$10:$B$109,0)))=1,"",INDEX('VERSIONES'!$L$10:$L$109,MATCH(C29,'VERSIONES'!$B$10:$B$109,0))),"")&lt;&gt;"A otra fase"),AND(IF(ISNUMBER(C29),AND(C29&gt;=1,C29&lt;=100,C29=INT(C29)),FALSE),COUNTIF($C$10:$C$39,C29)&gt;1),IF(LEN(TRIM(F29&amp;""))=0,FALSE,NOT(IF(ISNUMBER(F29),AND(F29&gt;=0,F29=ROUND(F29,6)),FALSE))),IF(LEN(TRIM(G29&amp;""))=0,FALSE,NOT(IF(ISNUMBER(G29),AND(G29=ROUND(G29,4)),FALSE))),AND(LEN(TRIM(E29&amp;""))&gt;0,LEN(TRIM(IFERROR(IF(COUNTBLANK(INDEX('VERSIONES'!$F$10:$F$109,MATCH(C29,'VERSIONES'!$B$10:$B$109,0)))=1,"",INDEX('VERSIONES'!$F$10:$F$109,MATCH(C29,'VERSIONES'!$B$10:$B$109,0))),"")&amp;""))&gt;0,UPPER(SUBSTITUTE(SUBSTITUTE(TRIM(E29&amp;""),"²","2"),"³","3"))&lt;&gt;UPPER(SUBSTITUTE(SUBSTITUTE(TRIM(IFERROR(IF(COUNTBLANK(INDEX('VERSIONES'!$F$10:$F$109,MATCH(C29,'VERSIONES'!$B$10:$B$109,0)))=1,"",INDEX('VERSIONES'!$F$10:$F$109,MATCH(C29,'VERSIONES'!$B$10:$B$109,0))),"")&amp;""),"²","2"),"³","3"))),IF(AND(ISNUMBER(IFERROR(IF(COUNTBLANK(INDEX('VERSIONES'!$G$10:$G$109,MATCH(C29,'VERSIONES'!$B$10:$B$109,0)))=1,"",INDEX('VERSIONES'!$G$10:$G$109,MATCH(C29,'VERSIONES'!$B$10:$B$109,0))),"")),ISNUMBER(F29)),ABS(IFERROR(IF(COUNTBLANK(INDEX('VERSIONES'!$G$10:$G$109,MATCH(C29,'VERSIONES'!$B$10:$B$109,0)))=1,"",INDEX('VERSIONES'!$G$10:$G$109,MATCH(C29,'VERSIONES'!$B$10:$B$109,0))),"")-F29)&gt;0.00000001,FALSE)))),IFERROR(IF(COUNTBLANK(INDEX('VERSIONES'!$Q$10:$Q$109,MATCH(C29,'VERSIONES'!$B$10:$B$109,0)))=1,"",INDEX('VERSIONES'!$Q$10:$Q$109,MATCH(C29,'VERSIONES'!$B$10:$B$109,0))),""),""),"")</f>
      </c>
      <c r="J29" s="40">
        <f>IFERROR(IF(AND(IF(ISNUMBER(C29),AND(C29&gt;=1,C29&lt;=100,C29=INT(C29)),FALSE),IFERROR(IF(COUNTBLANK(INDEX('VERSIONES'!$L$10:$L$109,MATCH(C29,'VERSIONES'!$B$10:$B$109,0)))=1,"",INDEX('VERSIONES'!$L$10:$L$109,MATCH(C29,'VERSIONES'!$B$10:$B$109,0))),"")="A otra fase",AND(LEN(TRIM(D29&amp;""))&gt;0,TRIM(D29)&lt;&gt;"Pendiente",TRIM(D29)&lt;&gt;"Por confirmar"),LEN(TRIM(E29&amp;""))&gt;0,UPPER(SUBSTITUTE(SUBSTITUTE(TRIM(E29&amp;""),"²","2"),"³","3"))=UPPER(SUBSTITUTE(SUBSTITUTE(TRIM(IFERROR(IF(COUNTBLANK(INDEX('VERSIONES'!$F$10:$F$109,MATCH(C29,'VERSIONES'!$B$10:$B$109,0)))=1,"",INDEX('VERSIONES'!$F$10:$F$109,MATCH(C29,'VERSIONES'!$B$10:$B$109,0))),"")&amp;""),"²","2"),"³","3")),IF(ISNUMBER(F29),AND(F29&gt;=0,F29=ROUND(F29,6)),FALSE),IF(ISNUMBER(G29),AND(G29=ROUND(G29,4)),FALSE),AND(LEN(TRIM(H29&amp;""))&gt;0,TRIM(H29)&lt;&gt;"Pendiente",TRIM(H29)&lt;&gt;"Por confirmar"),NOT(OR(IF(LEN(TRIM(C29&amp;""))=0,FALSE,NOT(IF(ISNUMBER(C29),AND(C29&gt;=1,C29&lt;=100,C29=INT(C29)),FALSE))),AND(IF(ISNUMBER(C29),AND(C29&gt;=1,C29&lt;=100,C29=INT(C29)),FALSE),LEN(TRIM(IFERROR(IF(COUNTBLANK(INDEX('VERSIONES'!$L$10:$L$109,MATCH(C29,'VERSIONES'!$B$10:$B$109,0)))=1,"",INDEX('VERSIONES'!$L$10:$L$109,MATCH(C29,'VERSIONES'!$B$10:$B$109,0))),"")&amp;""))&gt;0,IFERROR(IF(COUNTBLANK(INDEX('VERSIONES'!$L$10:$L$109,MATCH(C29,'VERSIONES'!$B$10:$B$109,0)))=1,"",INDEX('VERSIONES'!$L$10:$L$109,MATCH(C29,'VERSIONES'!$B$10:$B$109,0))),"")&lt;&gt;"A otra fase"),AND(IF(ISNUMBER(C29),AND(C29&gt;=1,C29&lt;=100,C29=INT(C29)),FALSE),COUNTIF($C$10:$C$39,C29)&gt;1),IF(LEN(TRIM(F29&amp;""))=0,FALSE,NOT(IF(ISNUMBER(F29),AND(F29&gt;=0,F29=ROUND(F29,6)),FALSE))),IF(LEN(TRIM(G29&amp;""))=0,FALSE,NOT(IF(ISNUMBER(G29),AND(G29=ROUND(G29,4)),FALSE))),AND(LEN(TRIM(E29&amp;""))&gt;0,LEN(TRIM(IFERROR(IF(COUNTBLANK(INDEX('VERSIONES'!$F$10:$F$109,MATCH(C29,'VERSIONES'!$B$10:$B$109,0)))=1,"",INDEX('VERSIONES'!$F$10:$F$109,MATCH(C29,'VERSIONES'!$B$10:$B$109,0))),"")&amp;""))&gt;0,UPPER(SUBSTITUTE(SUBSTITUTE(TRIM(E29&amp;""),"²","2"),"³","3"))&lt;&gt;UPPER(SUBSTITUTE(SUBSTITUTE(TRIM(IFERROR(IF(COUNTBLANK(INDEX('VERSIONES'!$F$10:$F$109,MATCH(C29,'VERSIONES'!$B$10:$B$109,0)))=1,"",INDEX('VERSIONES'!$F$10:$F$109,MATCH(C29,'VERSIONES'!$B$10:$B$109,0))),"")&amp;""),"²","2"),"³","3"))),IF(AND(ISNUMBER(IFERROR(IF(COUNTBLANK(INDEX('VERSIONES'!$G$10:$G$109,MATCH(C29,'VERSIONES'!$B$10:$B$109,0)))=1,"",INDEX('VERSIONES'!$G$10:$G$109,MATCH(C29,'VERSIONES'!$B$10:$B$109,0))),"")),ISNUMBER(F29)),ABS(IFERROR(IF(COUNTBLANK(INDEX('VERSIONES'!$G$10:$G$109,MATCH(C29,'VERSIONES'!$B$10:$B$109,0)))=1,"",INDEX('VERSIONES'!$G$10:$G$109,MATCH(C29,'VERSIONES'!$B$10:$B$109,0))),"")-F29)&gt;0.00000001,FALSE)))),ROUND(F29*G29,2),""),"")</f>
      </c>
      <c r="K29" s="39">
        <f>IF(NOT(ISNUMBER(N29)),"",IF(N29=2,"ROJO",IF(N29=1,"ÁMBAR","VERDE")))</f>
      </c>
      <c r="L29" s="39">
        <f>IFERROR(IF(NOT(COUNTA(C29:H29)&gt;0),"",IF(N29=2,"Revisamos ID único, tipo A otra fase, unidad y cantidad íntegra. No duplicamos ni inventamos un traslado.",IF(N29=1,IF(ISNUMBER(J29),"La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29" s="41" t="n">
        <f>IFERROR(IF(AND(IF(ISNUMBER(C29),AND(C29&gt;=1,C29&lt;=100,C29=INT(C29)),FALSE),IFERROR(IF(COUNTBLANK(INDEX('VERSIONES'!$L$10:$L$109,MATCH(C29,'VERSIONES'!$B$10:$B$109,0)))=1,"",INDEX('VERSIONES'!$L$10:$L$109,MATCH(C29,'VERSIONES'!$B$10:$B$109,0))),"")="A otra fase",AND(LEN(TRIM(D29&amp;""))&gt;0,TRIM(D29)&lt;&gt;"Pendiente",TRIM(D29)&lt;&gt;"Por confirmar"),LEN(TRIM(E29&amp;""))&gt;0,UPPER(SUBSTITUTE(SUBSTITUTE(TRIM(E29&amp;""),"²","2"),"³","3"))=UPPER(SUBSTITUTE(SUBSTITUTE(TRIM(IFERROR(IF(COUNTBLANK(INDEX('VERSIONES'!$F$10:$F$109,MATCH(C29,'VERSIONES'!$B$10:$B$109,0)))=1,"",INDEX('VERSIONES'!$F$10:$F$109,MATCH(C29,'VERSIONES'!$B$10:$B$109,0))),"")&amp;""),"²","2"),"³","3")),IF(ISNUMBER(F29),AND(F29&gt;=0,F29=ROUND(F29,6)),FALSE),IF(ISNUMBER(G29),AND(G29=ROUND(G29,4)),FALSE),AND(LEN(TRIM(H29&amp;""))&gt;0,TRIM(H29)&lt;&gt;"Pendiente",TRIM(H29)&lt;&gt;"Por confirmar"),NOT(OR(IF(LEN(TRIM(C29&amp;""))=0,FALSE,NOT(IF(ISNUMBER(C29),AND(C29&gt;=1,C29&lt;=100,C29=INT(C29)),FALSE))),AND(IF(ISNUMBER(C29),AND(C29&gt;=1,C29&lt;=100,C29=INT(C29)),FALSE),LEN(TRIM(IFERROR(IF(COUNTBLANK(INDEX('VERSIONES'!$L$10:$L$109,MATCH(C29,'VERSIONES'!$B$10:$B$109,0)))=1,"",INDEX('VERSIONES'!$L$10:$L$109,MATCH(C29,'VERSIONES'!$B$10:$B$109,0))),"")&amp;""))&gt;0,IFERROR(IF(COUNTBLANK(INDEX('VERSIONES'!$L$10:$L$109,MATCH(C29,'VERSIONES'!$B$10:$B$109,0)))=1,"",INDEX('VERSIONES'!$L$10:$L$109,MATCH(C29,'VERSIONES'!$B$10:$B$109,0))),"")&lt;&gt;"A otra fase"),AND(IF(ISNUMBER(C29),AND(C29&gt;=1,C29&lt;=100,C29=INT(C29)),FALSE),COUNTIF($C$10:$C$39,C29)&gt;1),IF(LEN(TRIM(F29&amp;""))=0,FALSE,NOT(IF(ISNUMBER(F29),AND(F29&gt;=0,F29=ROUND(F29,6)),FALSE))),IF(LEN(TRIM(G29&amp;""))=0,FALSE,NOT(IF(ISNUMBER(G29),AND(G29=ROUND(G29,4)),FALSE))),AND(LEN(TRIM(E29&amp;""))&gt;0,LEN(TRIM(IFERROR(IF(COUNTBLANK(INDEX('VERSIONES'!$F$10:$F$109,MATCH(C29,'VERSIONES'!$B$10:$B$109,0)))=1,"",INDEX('VERSIONES'!$F$10:$F$109,MATCH(C29,'VERSIONES'!$B$10:$B$109,0))),"")&amp;""))&gt;0,UPPER(SUBSTITUTE(SUBSTITUTE(TRIM(E29&amp;""),"²","2"),"³","3"))&lt;&gt;UPPER(SUBSTITUTE(SUBSTITUTE(TRIM(IFERROR(IF(COUNTBLANK(INDEX('VERSIONES'!$F$10:$F$109,MATCH(C29,'VERSIONES'!$B$10:$B$109,0)))=1,"",INDEX('VERSIONES'!$F$10:$F$109,MATCH(C29,'VERSIONES'!$B$10:$B$109,0))),"")&amp;""),"²","2"),"³","3"))),IF(AND(ISNUMBER(IFERROR(IF(COUNTBLANK(INDEX('VERSIONES'!$G$10:$G$109,MATCH(C29,'VERSIONES'!$B$10:$B$109,0)))=1,"",INDEX('VERSIONES'!$G$10:$G$109,MATCH(C29,'VERSIONES'!$B$10:$B$109,0))),"")),ISNUMBER(F29)),ABS(IFERROR(IF(COUNTBLANK(INDEX('VERSIONES'!$G$10:$G$109,MATCH(C29,'VERSIONES'!$B$10:$B$109,0)))=1,"",INDEX('VERSIONES'!$G$10:$G$109,MATCH(C29,'VERSIONES'!$B$10:$B$109,0))),"")-F29)&gt;0.00000001,FALSE)))),1,0),0)</f>
        <v>0</v>
      </c>
      <c r="N29" s="41">
        <f>IF(OR(ISERROR(C29),ISERROR(D29),ISERROR(E29),ISERROR(F29),ISERROR(G29),ISERROR(H29)),2,IFERROR(IF(NOT(COUNTA(C29:H29)&gt;0),"",IF(OR(IF(LEN(TRIM(C29&amp;""))=0,FALSE,NOT(IF(ISNUMBER(C29),AND(C29&gt;=1,C29&lt;=100,C29=INT(C29)),FALSE))),AND(IF(ISNUMBER(C29),AND(C29&gt;=1,C29&lt;=100,C29=INT(C29)),FALSE),LEN(TRIM(IFERROR(IF(COUNTBLANK(INDEX('VERSIONES'!$L$10:$L$109,MATCH(C29,'VERSIONES'!$B$10:$B$109,0)))=1,"",INDEX('VERSIONES'!$L$10:$L$109,MATCH(C29,'VERSIONES'!$B$10:$B$109,0))),"")&amp;""))&gt;0,IFERROR(IF(COUNTBLANK(INDEX('VERSIONES'!$L$10:$L$109,MATCH(C29,'VERSIONES'!$B$10:$B$109,0)))=1,"",INDEX('VERSIONES'!$L$10:$L$109,MATCH(C29,'VERSIONES'!$B$10:$B$109,0))),"")&lt;&gt;"A otra fase"),AND(IF(ISNUMBER(C29),AND(C29&gt;=1,C29&lt;=100,C29=INT(C29)),FALSE),COUNTIF($C$10:$C$39,C29)&gt;1),IF(LEN(TRIM(F29&amp;""))=0,FALSE,NOT(IF(ISNUMBER(F29),AND(F29&gt;=0,F29=ROUND(F29,6)),FALSE))),IF(LEN(TRIM(G29&amp;""))=0,FALSE,NOT(IF(ISNUMBER(G29),AND(G29=ROUND(G29,4)),FALSE))),AND(LEN(TRIM(E29&amp;""))&gt;0,LEN(TRIM(IFERROR(IF(COUNTBLANK(INDEX('VERSIONES'!$F$10:$F$109,MATCH(C29,'VERSIONES'!$B$10:$B$109,0)))=1,"",INDEX('VERSIONES'!$F$10:$F$109,MATCH(C29,'VERSIONES'!$B$10:$B$109,0))),"")&amp;""))&gt;0,UPPER(SUBSTITUTE(SUBSTITUTE(TRIM(E29&amp;""),"²","2"),"³","3"))&lt;&gt;UPPER(SUBSTITUTE(SUBSTITUTE(TRIM(IFERROR(IF(COUNTBLANK(INDEX('VERSIONES'!$F$10:$F$109,MATCH(C29,'VERSIONES'!$B$10:$B$109,0)))=1,"",INDEX('VERSIONES'!$F$10:$F$109,MATCH(C29,'VERSIONES'!$B$10:$B$109,0))),"")&amp;""),"²","2"),"³","3"))),IF(AND(ISNUMBER(IFERROR(IF(COUNTBLANK(INDEX('VERSIONES'!$G$10:$G$109,MATCH(C29,'VERSIONES'!$B$10:$B$109,0)))=1,"",INDEX('VERSIONES'!$G$10:$G$109,MATCH(C29,'VERSIONES'!$B$10:$B$109,0))),"")),ISNUMBER(F29)),ABS(IFERROR(IF(COUNTBLANK(INDEX('VERSIONES'!$G$10:$G$109,MATCH(C29,'VERSIONES'!$B$10:$B$109,0)))=1,"",INDEX('VERSIONES'!$G$10:$G$109,MATCH(C29,'VERSIONES'!$B$10:$B$109,0))),"")-F29)&gt;0.00000001,FALSE)),2,IF(AND(M29=1,IFERROR(IF(COUNTBLANK(INDEX('VERSIONES'!$W$10:$W$109,MATCH(C29,'VERSIONES'!$B$10:$B$109,0)))=1,"",INDEX('VERSIONES'!$W$10:$W$109,MATCH(C29,'VERSIONES'!$B$10:$B$109,0))),"")=1),0,1))),2))</f>
      </c>
    </row>
    <row r="30" ht="82" customHeight="1">
      <c r="B30" s="39" t="n">
        <v>21</v>
      </c>
      <c r="C30" s="44"/>
      <c r="D30" s="44"/>
      <c r="E30" s="44"/>
      <c r="F30" s="46"/>
      <c r="G30" s="47"/>
      <c r="H30" s="44"/>
      <c r="I30" s="40">
        <f>IFERROR(IF(AND(IF(ISNUMBER(C30),AND(C30&gt;=1,C30&lt;=100,C30=INT(C30)),FALSE),IFERROR(IF(COUNTBLANK(INDEX('VERSIONES'!$L$10:$L$109,MATCH(C30,'VERSIONES'!$B$10:$B$109,0)))=1,"",INDEX('VERSIONES'!$L$10:$L$109,MATCH(C30,'VERSIONES'!$B$10:$B$109,0))),"")="A otra fase",IFERROR(IF(COUNTBLANK(INDEX('VERSIONES'!$W$10:$W$109,MATCH(C30,'VERSIONES'!$B$10:$B$109,0)))=1,"",INDEX('VERSIONES'!$W$10:$W$109,MATCH(C30,'VERSIONES'!$B$10:$B$109,0))),"")=1,NOT(OR(IF(LEN(TRIM(C30&amp;""))=0,FALSE,NOT(IF(ISNUMBER(C30),AND(C30&gt;=1,C30&lt;=100,C30=INT(C30)),FALSE))),AND(IF(ISNUMBER(C30),AND(C30&gt;=1,C30&lt;=100,C30=INT(C30)),FALSE),LEN(TRIM(IFERROR(IF(COUNTBLANK(INDEX('VERSIONES'!$L$10:$L$109,MATCH(C30,'VERSIONES'!$B$10:$B$109,0)))=1,"",INDEX('VERSIONES'!$L$10:$L$109,MATCH(C30,'VERSIONES'!$B$10:$B$109,0))),"")&amp;""))&gt;0,IFERROR(IF(COUNTBLANK(INDEX('VERSIONES'!$L$10:$L$109,MATCH(C30,'VERSIONES'!$B$10:$B$109,0)))=1,"",INDEX('VERSIONES'!$L$10:$L$109,MATCH(C30,'VERSIONES'!$B$10:$B$109,0))),"")&lt;&gt;"A otra fase"),AND(IF(ISNUMBER(C30),AND(C30&gt;=1,C30&lt;=100,C30=INT(C30)),FALSE),COUNTIF($C$10:$C$39,C30)&gt;1),IF(LEN(TRIM(F30&amp;""))=0,FALSE,NOT(IF(ISNUMBER(F30),AND(F30&gt;=0,F30=ROUND(F30,6)),FALSE))),IF(LEN(TRIM(G30&amp;""))=0,FALSE,NOT(IF(ISNUMBER(G30),AND(G30=ROUND(G30,4)),FALSE))),AND(LEN(TRIM(E30&amp;""))&gt;0,LEN(TRIM(IFERROR(IF(COUNTBLANK(INDEX('VERSIONES'!$F$10:$F$109,MATCH(C30,'VERSIONES'!$B$10:$B$109,0)))=1,"",INDEX('VERSIONES'!$F$10:$F$109,MATCH(C30,'VERSIONES'!$B$10:$B$109,0))),"")&amp;""))&gt;0,UPPER(SUBSTITUTE(SUBSTITUTE(TRIM(E30&amp;""),"²","2"),"³","3"))&lt;&gt;UPPER(SUBSTITUTE(SUBSTITUTE(TRIM(IFERROR(IF(COUNTBLANK(INDEX('VERSIONES'!$F$10:$F$109,MATCH(C30,'VERSIONES'!$B$10:$B$109,0)))=1,"",INDEX('VERSIONES'!$F$10:$F$109,MATCH(C30,'VERSIONES'!$B$10:$B$109,0))),"")&amp;""),"²","2"),"³","3"))),IF(AND(ISNUMBER(IFERROR(IF(COUNTBLANK(INDEX('VERSIONES'!$G$10:$G$109,MATCH(C30,'VERSIONES'!$B$10:$B$109,0)))=1,"",INDEX('VERSIONES'!$G$10:$G$109,MATCH(C30,'VERSIONES'!$B$10:$B$109,0))),"")),ISNUMBER(F30)),ABS(IFERROR(IF(COUNTBLANK(INDEX('VERSIONES'!$G$10:$G$109,MATCH(C30,'VERSIONES'!$B$10:$B$109,0)))=1,"",INDEX('VERSIONES'!$G$10:$G$109,MATCH(C30,'VERSIONES'!$B$10:$B$109,0))),"")-F30)&gt;0.00000001,FALSE)))),IFERROR(IF(COUNTBLANK(INDEX('VERSIONES'!$Q$10:$Q$109,MATCH(C30,'VERSIONES'!$B$10:$B$109,0)))=1,"",INDEX('VERSIONES'!$Q$10:$Q$109,MATCH(C30,'VERSIONES'!$B$10:$B$109,0))),""),""),"")</f>
      </c>
      <c r="J30" s="40">
        <f>IFERROR(IF(AND(IF(ISNUMBER(C30),AND(C30&gt;=1,C30&lt;=100,C30=INT(C30)),FALSE),IFERROR(IF(COUNTBLANK(INDEX('VERSIONES'!$L$10:$L$109,MATCH(C30,'VERSIONES'!$B$10:$B$109,0)))=1,"",INDEX('VERSIONES'!$L$10:$L$109,MATCH(C30,'VERSIONES'!$B$10:$B$109,0))),"")="A otra fase",AND(LEN(TRIM(D30&amp;""))&gt;0,TRIM(D30)&lt;&gt;"Pendiente",TRIM(D30)&lt;&gt;"Por confirmar"),LEN(TRIM(E30&amp;""))&gt;0,UPPER(SUBSTITUTE(SUBSTITUTE(TRIM(E30&amp;""),"²","2"),"³","3"))=UPPER(SUBSTITUTE(SUBSTITUTE(TRIM(IFERROR(IF(COUNTBLANK(INDEX('VERSIONES'!$F$10:$F$109,MATCH(C30,'VERSIONES'!$B$10:$B$109,0)))=1,"",INDEX('VERSIONES'!$F$10:$F$109,MATCH(C30,'VERSIONES'!$B$10:$B$109,0))),"")&amp;""),"²","2"),"³","3")),IF(ISNUMBER(F30),AND(F30&gt;=0,F30=ROUND(F30,6)),FALSE),IF(ISNUMBER(G30),AND(G30=ROUND(G30,4)),FALSE),AND(LEN(TRIM(H30&amp;""))&gt;0,TRIM(H30)&lt;&gt;"Pendiente",TRIM(H30)&lt;&gt;"Por confirmar"),NOT(OR(IF(LEN(TRIM(C30&amp;""))=0,FALSE,NOT(IF(ISNUMBER(C30),AND(C30&gt;=1,C30&lt;=100,C30=INT(C30)),FALSE))),AND(IF(ISNUMBER(C30),AND(C30&gt;=1,C30&lt;=100,C30=INT(C30)),FALSE),LEN(TRIM(IFERROR(IF(COUNTBLANK(INDEX('VERSIONES'!$L$10:$L$109,MATCH(C30,'VERSIONES'!$B$10:$B$109,0)))=1,"",INDEX('VERSIONES'!$L$10:$L$109,MATCH(C30,'VERSIONES'!$B$10:$B$109,0))),"")&amp;""))&gt;0,IFERROR(IF(COUNTBLANK(INDEX('VERSIONES'!$L$10:$L$109,MATCH(C30,'VERSIONES'!$B$10:$B$109,0)))=1,"",INDEX('VERSIONES'!$L$10:$L$109,MATCH(C30,'VERSIONES'!$B$10:$B$109,0))),"")&lt;&gt;"A otra fase"),AND(IF(ISNUMBER(C30),AND(C30&gt;=1,C30&lt;=100,C30=INT(C30)),FALSE),COUNTIF($C$10:$C$39,C30)&gt;1),IF(LEN(TRIM(F30&amp;""))=0,FALSE,NOT(IF(ISNUMBER(F30),AND(F30&gt;=0,F30=ROUND(F30,6)),FALSE))),IF(LEN(TRIM(G30&amp;""))=0,FALSE,NOT(IF(ISNUMBER(G30),AND(G30=ROUND(G30,4)),FALSE))),AND(LEN(TRIM(E30&amp;""))&gt;0,LEN(TRIM(IFERROR(IF(COUNTBLANK(INDEX('VERSIONES'!$F$10:$F$109,MATCH(C30,'VERSIONES'!$B$10:$B$109,0)))=1,"",INDEX('VERSIONES'!$F$10:$F$109,MATCH(C30,'VERSIONES'!$B$10:$B$109,0))),"")&amp;""))&gt;0,UPPER(SUBSTITUTE(SUBSTITUTE(TRIM(E30&amp;""),"²","2"),"³","3"))&lt;&gt;UPPER(SUBSTITUTE(SUBSTITUTE(TRIM(IFERROR(IF(COUNTBLANK(INDEX('VERSIONES'!$F$10:$F$109,MATCH(C30,'VERSIONES'!$B$10:$B$109,0)))=1,"",INDEX('VERSIONES'!$F$10:$F$109,MATCH(C30,'VERSIONES'!$B$10:$B$109,0))),"")&amp;""),"²","2"),"³","3"))),IF(AND(ISNUMBER(IFERROR(IF(COUNTBLANK(INDEX('VERSIONES'!$G$10:$G$109,MATCH(C30,'VERSIONES'!$B$10:$B$109,0)))=1,"",INDEX('VERSIONES'!$G$10:$G$109,MATCH(C30,'VERSIONES'!$B$10:$B$109,0))),"")),ISNUMBER(F30)),ABS(IFERROR(IF(COUNTBLANK(INDEX('VERSIONES'!$G$10:$G$109,MATCH(C30,'VERSIONES'!$B$10:$B$109,0)))=1,"",INDEX('VERSIONES'!$G$10:$G$109,MATCH(C30,'VERSIONES'!$B$10:$B$109,0))),"")-F30)&gt;0.00000001,FALSE)))),ROUND(F30*G30,2),""),"")</f>
      </c>
      <c r="K30" s="39">
        <f>IF(NOT(ISNUMBER(N30)),"",IF(N30=2,"ROJO",IF(N30=1,"ÁMBAR","VERDE")))</f>
      </c>
      <c r="L30" s="39">
        <f>IFERROR(IF(NOT(COUNTA(C30:H30)&gt;0),"",IF(N30=2,"Revisamos ID único, tipo A otra fase, unidad y cantidad íntegra. No duplicamos ni inventamos un traslado.",IF(N30=1,IF(ISNUMBER(J30),"La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30" s="41" t="n">
        <f>IFERROR(IF(AND(IF(ISNUMBER(C30),AND(C30&gt;=1,C30&lt;=100,C30=INT(C30)),FALSE),IFERROR(IF(COUNTBLANK(INDEX('VERSIONES'!$L$10:$L$109,MATCH(C30,'VERSIONES'!$B$10:$B$109,0)))=1,"",INDEX('VERSIONES'!$L$10:$L$109,MATCH(C30,'VERSIONES'!$B$10:$B$109,0))),"")="A otra fase",AND(LEN(TRIM(D30&amp;""))&gt;0,TRIM(D30)&lt;&gt;"Pendiente",TRIM(D30)&lt;&gt;"Por confirmar"),LEN(TRIM(E30&amp;""))&gt;0,UPPER(SUBSTITUTE(SUBSTITUTE(TRIM(E30&amp;""),"²","2"),"³","3"))=UPPER(SUBSTITUTE(SUBSTITUTE(TRIM(IFERROR(IF(COUNTBLANK(INDEX('VERSIONES'!$F$10:$F$109,MATCH(C30,'VERSIONES'!$B$10:$B$109,0)))=1,"",INDEX('VERSIONES'!$F$10:$F$109,MATCH(C30,'VERSIONES'!$B$10:$B$109,0))),"")&amp;""),"²","2"),"³","3")),IF(ISNUMBER(F30),AND(F30&gt;=0,F30=ROUND(F30,6)),FALSE),IF(ISNUMBER(G30),AND(G30=ROUND(G30,4)),FALSE),AND(LEN(TRIM(H30&amp;""))&gt;0,TRIM(H30)&lt;&gt;"Pendiente",TRIM(H30)&lt;&gt;"Por confirmar"),NOT(OR(IF(LEN(TRIM(C30&amp;""))=0,FALSE,NOT(IF(ISNUMBER(C30),AND(C30&gt;=1,C30&lt;=100,C30=INT(C30)),FALSE))),AND(IF(ISNUMBER(C30),AND(C30&gt;=1,C30&lt;=100,C30=INT(C30)),FALSE),LEN(TRIM(IFERROR(IF(COUNTBLANK(INDEX('VERSIONES'!$L$10:$L$109,MATCH(C30,'VERSIONES'!$B$10:$B$109,0)))=1,"",INDEX('VERSIONES'!$L$10:$L$109,MATCH(C30,'VERSIONES'!$B$10:$B$109,0))),"")&amp;""))&gt;0,IFERROR(IF(COUNTBLANK(INDEX('VERSIONES'!$L$10:$L$109,MATCH(C30,'VERSIONES'!$B$10:$B$109,0)))=1,"",INDEX('VERSIONES'!$L$10:$L$109,MATCH(C30,'VERSIONES'!$B$10:$B$109,0))),"")&lt;&gt;"A otra fase"),AND(IF(ISNUMBER(C30),AND(C30&gt;=1,C30&lt;=100,C30=INT(C30)),FALSE),COUNTIF($C$10:$C$39,C30)&gt;1),IF(LEN(TRIM(F30&amp;""))=0,FALSE,NOT(IF(ISNUMBER(F30),AND(F30&gt;=0,F30=ROUND(F30,6)),FALSE))),IF(LEN(TRIM(G30&amp;""))=0,FALSE,NOT(IF(ISNUMBER(G30),AND(G30=ROUND(G30,4)),FALSE))),AND(LEN(TRIM(E30&amp;""))&gt;0,LEN(TRIM(IFERROR(IF(COUNTBLANK(INDEX('VERSIONES'!$F$10:$F$109,MATCH(C30,'VERSIONES'!$B$10:$B$109,0)))=1,"",INDEX('VERSIONES'!$F$10:$F$109,MATCH(C30,'VERSIONES'!$B$10:$B$109,0))),"")&amp;""))&gt;0,UPPER(SUBSTITUTE(SUBSTITUTE(TRIM(E30&amp;""),"²","2"),"³","3"))&lt;&gt;UPPER(SUBSTITUTE(SUBSTITUTE(TRIM(IFERROR(IF(COUNTBLANK(INDEX('VERSIONES'!$F$10:$F$109,MATCH(C30,'VERSIONES'!$B$10:$B$109,0)))=1,"",INDEX('VERSIONES'!$F$10:$F$109,MATCH(C30,'VERSIONES'!$B$10:$B$109,0))),"")&amp;""),"²","2"),"³","3"))),IF(AND(ISNUMBER(IFERROR(IF(COUNTBLANK(INDEX('VERSIONES'!$G$10:$G$109,MATCH(C30,'VERSIONES'!$B$10:$B$109,0)))=1,"",INDEX('VERSIONES'!$G$10:$G$109,MATCH(C30,'VERSIONES'!$B$10:$B$109,0))),"")),ISNUMBER(F30)),ABS(IFERROR(IF(COUNTBLANK(INDEX('VERSIONES'!$G$10:$G$109,MATCH(C30,'VERSIONES'!$B$10:$B$109,0)))=1,"",INDEX('VERSIONES'!$G$10:$G$109,MATCH(C30,'VERSIONES'!$B$10:$B$109,0))),"")-F30)&gt;0.00000001,FALSE)))),1,0),0)</f>
        <v>0</v>
      </c>
      <c r="N30" s="41">
        <f>IF(OR(ISERROR(C30),ISERROR(D30),ISERROR(E30),ISERROR(F30),ISERROR(G30),ISERROR(H30)),2,IFERROR(IF(NOT(COUNTA(C30:H30)&gt;0),"",IF(OR(IF(LEN(TRIM(C30&amp;""))=0,FALSE,NOT(IF(ISNUMBER(C30),AND(C30&gt;=1,C30&lt;=100,C30=INT(C30)),FALSE))),AND(IF(ISNUMBER(C30),AND(C30&gt;=1,C30&lt;=100,C30=INT(C30)),FALSE),LEN(TRIM(IFERROR(IF(COUNTBLANK(INDEX('VERSIONES'!$L$10:$L$109,MATCH(C30,'VERSIONES'!$B$10:$B$109,0)))=1,"",INDEX('VERSIONES'!$L$10:$L$109,MATCH(C30,'VERSIONES'!$B$10:$B$109,0))),"")&amp;""))&gt;0,IFERROR(IF(COUNTBLANK(INDEX('VERSIONES'!$L$10:$L$109,MATCH(C30,'VERSIONES'!$B$10:$B$109,0)))=1,"",INDEX('VERSIONES'!$L$10:$L$109,MATCH(C30,'VERSIONES'!$B$10:$B$109,0))),"")&lt;&gt;"A otra fase"),AND(IF(ISNUMBER(C30),AND(C30&gt;=1,C30&lt;=100,C30=INT(C30)),FALSE),COUNTIF($C$10:$C$39,C30)&gt;1),IF(LEN(TRIM(F30&amp;""))=0,FALSE,NOT(IF(ISNUMBER(F30),AND(F30&gt;=0,F30=ROUND(F30,6)),FALSE))),IF(LEN(TRIM(G30&amp;""))=0,FALSE,NOT(IF(ISNUMBER(G30),AND(G30=ROUND(G30,4)),FALSE))),AND(LEN(TRIM(E30&amp;""))&gt;0,LEN(TRIM(IFERROR(IF(COUNTBLANK(INDEX('VERSIONES'!$F$10:$F$109,MATCH(C30,'VERSIONES'!$B$10:$B$109,0)))=1,"",INDEX('VERSIONES'!$F$10:$F$109,MATCH(C30,'VERSIONES'!$B$10:$B$109,0))),"")&amp;""))&gt;0,UPPER(SUBSTITUTE(SUBSTITUTE(TRIM(E30&amp;""),"²","2"),"³","3"))&lt;&gt;UPPER(SUBSTITUTE(SUBSTITUTE(TRIM(IFERROR(IF(COUNTBLANK(INDEX('VERSIONES'!$F$10:$F$109,MATCH(C30,'VERSIONES'!$B$10:$B$109,0)))=1,"",INDEX('VERSIONES'!$F$10:$F$109,MATCH(C30,'VERSIONES'!$B$10:$B$109,0))),"")&amp;""),"²","2"),"³","3"))),IF(AND(ISNUMBER(IFERROR(IF(COUNTBLANK(INDEX('VERSIONES'!$G$10:$G$109,MATCH(C30,'VERSIONES'!$B$10:$B$109,0)))=1,"",INDEX('VERSIONES'!$G$10:$G$109,MATCH(C30,'VERSIONES'!$B$10:$B$109,0))),"")),ISNUMBER(F30)),ABS(IFERROR(IF(COUNTBLANK(INDEX('VERSIONES'!$G$10:$G$109,MATCH(C30,'VERSIONES'!$B$10:$B$109,0)))=1,"",INDEX('VERSIONES'!$G$10:$G$109,MATCH(C30,'VERSIONES'!$B$10:$B$109,0))),"")-F30)&gt;0.00000001,FALSE)),2,IF(AND(M30=1,IFERROR(IF(COUNTBLANK(INDEX('VERSIONES'!$W$10:$W$109,MATCH(C30,'VERSIONES'!$B$10:$B$109,0)))=1,"",INDEX('VERSIONES'!$W$10:$W$109,MATCH(C30,'VERSIONES'!$B$10:$B$109,0))),"")=1),0,1))),2))</f>
      </c>
    </row>
    <row r="31" ht="82" customHeight="1">
      <c r="B31" s="39" t="n">
        <v>22</v>
      </c>
      <c r="C31" s="44"/>
      <c r="D31" s="44"/>
      <c r="E31" s="44"/>
      <c r="F31" s="46"/>
      <c r="G31" s="47"/>
      <c r="H31" s="44"/>
      <c r="I31" s="40">
        <f>IFERROR(IF(AND(IF(ISNUMBER(C31),AND(C31&gt;=1,C31&lt;=100,C31=INT(C31)),FALSE),IFERROR(IF(COUNTBLANK(INDEX('VERSIONES'!$L$10:$L$109,MATCH(C31,'VERSIONES'!$B$10:$B$109,0)))=1,"",INDEX('VERSIONES'!$L$10:$L$109,MATCH(C31,'VERSIONES'!$B$10:$B$109,0))),"")="A otra fase",IFERROR(IF(COUNTBLANK(INDEX('VERSIONES'!$W$10:$W$109,MATCH(C31,'VERSIONES'!$B$10:$B$109,0)))=1,"",INDEX('VERSIONES'!$W$10:$W$109,MATCH(C31,'VERSIONES'!$B$10:$B$109,0))),"")=1,NOT(OR(IF(LEN(TRIM(C31&amp;""))=0,FALSE,NOT(IF(ISNUMBER(C31),AND(C31&gt;=1,C31&lt;=100,C31=INT(C31)),FALSE))),AND(IF(ISNUMBER(C31),AND(C31&gt;=1,C31&lt;=100,C31=INT(C31)),FALSE),LEN(TRIM(IFERROR(IF(COUNTBLANK(INDEX('VERSIONES'!$L$10:$L$109,MATCH(C31,'VERSIONES'!$B$10:$B$109,0)))=1,"",INDEX('VERSIONES'!$L$10:$L$109,MATCH(C31,'VERSIONES'!$B$10:$B$109,0))),"")&amp;""))&gt;0,IFERROR(IF(COUNTBLANK(INDEX('VERSIONES'!$L$10:$L$109,MATCH(C31,'VERSIONES'!$B$10:$B$109,0)))=1,"",INDEX('VERSIONES'!$L$10:$L$109,MATCH(C31,'VERSIONES'!$B$10:$B$109,0))),"")&lt;&gt;"A otra fase"),AND(IF(ISNUMBER(C31),AND(C31&gt;=1,C31&lt;=100,C31=INT(C31)),FALSE),COUNTIF($C$10:$C$39,C31)&gt;1),IF(LEN(TRIM(F31&amp;""))=0,FALSE,NOT(IF(ISNUMBER(F31),AND(F31&gt;=0,F31=ROUND(F31,6)),FALSE))),IF(LEN(TRIM(G31&amp;""))=0,FALSE,NOT(IF(ISNUMBER(G31),AND(G31=ROUND(G31,4)),FALSE))),AND(LEN(TRIM(E31&amp;""))&gt;0,LEN(TRIM(IFERROR(IF(COUNTBLANK(INDEX('VERSIONES'!$F$10:$F$109,MATCH(C31,'VERSIONES'!$B$10:$B$109,0)))=1,"",INDEX('VERSIONES'!$F$10:$F$109,MATCH(C31,'VERSIONES'!$B$10:$B$109,0))),"")&amp;""))&gt;0,UPPER(SUBSTITUTE(SUBSTITUTE(TRIM(E31&amp;""),"²","2"),"³","3"))&lt;&gt;UPPER(SUBSTITUTE(SUBSTITUTE(TRIM(IFERROR(IF(COUNTBLANK(INDEX('VERSIONES'!$F$10:$F$109,MATCH(C31,'VERSIONES'!$B$10:$B$109,0)))=1,"",INDEX('VERSIONES'!$F$10:$F$109,MATCH(C31,'VERSIONES'!$B$10:$B$109,0))),"")&amp;""),"²","2"),"³","3"))),IF(AND(ISNUMBER(IFERROR(IF(COUNTBLANK(INDEX('VERSIONES'!$G$10:$G$109,MATCH(C31,'VERSIONES'!$B$10:$B$109,0)))=1,"",INDEX('VERSIONES'!$G$10:$G$109,MATCH(C31,'VERSIONES'!$B$10:$B$109,0))),"")),ISNUMBER(F31)),ABS(IFERROR(IF(COUNTBLANK(INDEX('VERSIONES'!$G$10:$G$109,MATCH(C31,'VERSIONES'!$B$10:$B$109,0)))=1,"",INDEX('VERSIONES'!$G$10:$G$109,MATCH(C31,'VERSIONES'!$B$10:$B$109,0))),"")-F31)&gt;0.00000001,FALSE)))),IFERROR(IF(COUNTBLANK(INDEX('VERSIONES'!$Q$10:$Q$109,MATCH(C31,'VERSIONES'!$B$10:$B$109,0)))=1,"",INDEX('VERSIONES'!$Q$10:$Q$109,MATCH(C31,'VERSIONES'!$B$10:$B$109,0))),""),""),"")</f>
      </c>
      <c r="J31" s="40">
        <f>IFERROR(IF(AND(IF(ISNUMBER(C31),AND(C31&gt;=1,C31&lt;=100,C31=INT(C31)),FALSE),IFERROR(IF(COUNTBLANK(INDEX('VERSIONES'!$L$10:$L$109,MATCH(C31,'VERSIONES'!$B$10:$B$109,0)))=1,"",INDEX('VERSIONES'!$L$10:$L$109,MATCH(C31,'VERSIONES'!$B$10:$B$109,0))),"")="A otra fase",AND(LEN(TRIM(D31&amp;""))&gt;0,TRIM(D31)&lt;&gt;"Pendiente",TRIM(D31)&lt;&gt;"Por confirmar"),LEN(TRIM(E31&amp;""))&gt;0,UPPER(SUBSTITUTE(SUBSTITUTE(TRIM(E31&amp;""),"²","2"),"³","3"))=UPPER(SUBSTITUTE(SUBSTITUTE(TRIM(IFERROR(IF(COUNTBLANK(INDEX('VERSIONES'!$F$10:$F$109,MATCH(C31,'VERSIONES'!$B$10:$B$109,0)))=1,"",INDEX('VERSIONES'!$F$10:$F$109,MATCH(C31,'VERSIONES'!$B$10:$B$109,0))),"")&amp;""),"²","2"),"³","3")),IF(ISNUMBER(F31),AND(F31&gt;=0,F31=ROUND(F31,6)),FALSE),IF(ISNUMBER(G31),AND(G31=ROUND(G31,4)),FALSE),AND(LEN(TRIM(H31&amp;""))&gt;0,TRIM(H31)&lt;&gt;"Pendiente",TRIM(H31)&lt;&gt;"Por confirmar"),NOT(OR(IF(LEN(TRIM(C31&amp;""))=0,FALSE,NOT(IF(ISNUMBER(C31),AND(C31&gt;=1,C31&lt;=100,C31=INT(C31)),FALSE))),AND(IF(ISNUMBER(C31),AND(C31&gt;=1,C31&lt;=100,C31=INT(C31)),FALSE),LEN(TRIM(IFERROR(IF(COUNTBLANK(INDEX('VERSIONES'!$L$10:$L$109,MATCH(C31,'VERSIONES'!$B$10:$B$109,0)))=1,"",INDEX('VERSIONES'!$L$10:$L$109,MATCH(C31,'VERSIONES'!$B$10:$B$109,0))),"")&amp;""))&gt;0,IFERROR(IF(COUNTBLANK(INDEX('VERSIONES'!$L$10:$L$109,MATCH(C31,'VERSIONES'!$B$10:$B$109,0)))=1,"",INDEX('VERSIONES'!$L$10:$L$109,MATCH(C31,'VERSIONES'!$B$10:$B$109,0))),"")&lt;&gt;"A otra fase"),AND(IF(ISNUMBER(C31),AND(C31&gt;=1,C31&lt;=100,C31=INT(C31)),FALSE),COUNTIF($C$10:$C$39,C31)&gt;1),IF(LEN(TRIM(F31&amp;""))=0,FALSE,NOT(IF(ISNUMBER(F31),AND(F31&gt;=0,F31=ROUND(F31,6)),FALSE))),IF(LEN(TRIM(G31&amp;""))=0,FALSE,NOT(IF(ISNUMBER(G31),AND(G31=ROUND(G31,4)),FALSE))),AND(LEN(TRIM(E31&amp;""))&gt;0,LEN(TRIM(IFERROR(IF(COUNTBLANK(INDEX('VERSIONES'!$F$10:$F$109,MATCH(C31,'VERSIONES'!$B$10:$B$109,0)))=1,"",INDEX('VERSIONES'!$F$10:$F$109,MATCH(C31,'VERSIONES'!$B$10:$B$109,0))),"")&amp;""))&gt;0,UPPER(SUBSTITUTE(SUBSTITUTE(TRIM(E31&amp;""),"²","2"),"³","3"))&lt;&gt;UPPER(SUBSTITUTE(SUBSTITUTE(TRIM(IFERROR(IF(COUNTBLANK(INDEX('VERSIONES'!$F$10:$F$109,MATCH(C31,'VERSIONES'!$B$10:$B$109,0)))=1,"",INDEX('VERSIONES'!$F$10:$F$109,MATCH(C31,'VERSIONES'!$B$10:$B$109,0))),"")&amp;""),"²","2"),"³","3"))),IF(AND(ISNUMBER(IFERROR(IF(COUNTBLANK(INDEX('VERSIONES'!$G$10:$G$109,MATCH(C31,'VERSIONES'!$B$10:$B$109,0)))=1,"",INDEX('VERSIONES'!$G$10:$G$109,MATCH(C31,'VERSIONES'!$B$10:$B$109,0))),"")),ISNUMBER(F31)),ABS(IFERROR(IF(COUNTBLANK(INDEX('VERSIONES'!$G$10:$G$109,MATCH(C31,'VERSIONES'!$B$10:$B$109,0)))=1,"",INDEX('VERSIONES'!$G$10:$G$109,MATCH(C31,'VERSIONES'!$B$10:$B$109,0))),"")-F31)&gt;0.00000001,FALSE)))),ROUND(F31*G31,2),""),"")</f>
      </c>
      <c r="K31" s="39">
        <f>IF(NOT(ISNUMBER(N31)),"",IF(N31=2,"ROJO",IF(N31=1,"ÁMBAR","VERDE")))</f>
      </c>
      <c r="L31" s="39">
        <f>IFERROR(IF(NOT(COUNTA(C31:H31)&gt;0),"",IF(N31=2,"Revisamos ID único, tipo A otra fase, unidad y cantidad íntegra. No duplicamos ni inventamos un traslado.",IF(N31=1,IF(ISNUMBER(J31),"La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31" s="41" t="n">
        <f>IFERROR(IF(AND(IF(ISNUMBER(C31),AND(C31&gt;=1,C31&lt;=100,C31=INT(C31)),FALSE),IFERROR(IF(COUNTBLANK(INDEX('VERSIONES'!$L$10:$L$109,MATCH(C31,'VERSIONES'!$B$10:$B$109,0)))=1,"",INDEX('VERSIONES'!$L$10:$L$109,MATCH(C31,'VERSIONES'!$B$10:$B$109,0))),"")="A otra fase",AND(LEN(TRIM(D31&amp;""))&gt;0,TRIM(D31)&lt;&gt;"Pendiente",TRIM(D31)&lt;&gt;"Por confirmar"),LEN(TRIM(E31&amp;""))&gt;0,UPPER(SUBSTITUTE(SUBSTITUTE(TRIM(E31&amp;""),"²","2"),"³","3"))=UPPER(SUBSTITUTE(SUBSTITUTE(TRIM(IFERROR(IF(COUNTBLANK(INDEX('VERSIONES'!$F$10:$F$109,MATCH(C31,'VERSIONES'!$B$10:$B$109,0)))=1,"",INDEX('VERSIONES'!$F$10:$F$109,MATCH(C31,'VERSIONES'!$B$10:$B$109,0))),"")&amp;""),"²","2"),"³","3")),IF(ISNUMBER(F31),AND(F31&gt;=0,F31=ROUND(F31,6)),FALSE),IF(ISNUMBER(G31),AND(G31=ROUND(G31,4)),FALSE),AND(LEN(TRIM(H31&amp;""))&gt;0,TRIM(H31)&lt;&gt;"Pendiente",TRIM(H31)&lt;&gt;"Por confirmar"),NOT(OR(IF(LEN(TRIM(C31&amp;""))=0,FALSE,NOT(IF(ISNUMBER(C31),AND(C31&gt;=1,C31&lt;=100,C31=INT(C31)),FALSE))),AND(IF(ISNUMBER(C31),AND(C31&gt;=1,C31&lt;=100,C31=INT(C31)),FALSE),LEN(TRIM(IFERROR(IF(COUNTBLANK(INDEX('VERSIONES'!$L$10:$L$109,MATCH(C31,'VERSIONES'!$B$10:$B$109,0)))=1,"",INDEX('VERSIONES'!$L$10:$L$109,MATCH(C31,'VERSIONES'!$B$10:$B$109,0))),"")&amp;""))&gt;0,IFERROR(IF(COUNTBLANK(INDEX('VERSIONES'!$L$10:$L$109,MATCH(C31,'VERSIONES'!$B$10:$B$109,0)))=1,"",INDEX('VERSIONES'!$L$10:$L$109,MATCH(C31,'VERSIONES'!$B$10:$B$109,0))),"")&lt;&gt;"A otra fase"),AND(IF(ISNUMBER(C31),AND(C31&gt;=1,C31&lt;=100,C31=INT(C31)),FALSE),COUNTIF($C$10:$C$39,C31)&gt;1),IF(LEN(TRIM(F31&amp;""))=0,FALSE,NOT(IF(ISNUMBER(F31),AND(F31&gt;=0,F31=ROUND(F31,6)),FALSE))),IF(LEN(TRIM(G31&amp;""))=0,FALSE,NOT(IF(ISNUMBER(G31),AND(G31=ROUND(G31,4)),FALSE))),AND(LEN(TRIM(E31&amp;""))&gt;0,LEN(TRIM(IFERROR(IF(COUNTBLANK(INDEX('VERSIONES'!$F$10:$F$109,MATCH(C31,'VERSIONES'!$B$10:$B$109,0)))=1,"",INDEX('VERSIONES'!$F$10:$F$109,MATCH(C31,'VERSIONES'!$B$10:$B$109,0))),"")&amp;""))&gt;0,UPPER(SUBSTITUTE(SUBSTITUTE(TRIM(E31&amp;""),"²","2"),"³","3"))&lt;&gt;UPPER(SUBSTITUTE(SUBSTITUTE(TRIM(IFERROR(IF(COUNTBLANK(INDEX('VERSIONES'!$F$10:$F$109,MATCH(C31,'VERSIONES'!$B$10:$B$109,0)))=1,"",INDEX('VERSIONES'!$F$10:$F$109,MATCH(C31,'VERSIONES'!$B$10:$B$109,0))),"")&amp;""),"²","2"),"³","3"))),IF(AND(ISNUMBER(IFERROR(IF(COUNTBLANK(INDEX('VERSIONES'!$G$10:$G$109,MATCH(C31,'VERSIONES'!$B$10:$B$109,0)))=1,"",INDEX('VERSIONES'!$G$10:$G$109,MATCH(C31,'VERSIONES'!$B$10:$B$109,0))),"")),ISNUMBER(F31)),ABS(IFERROR(IF(COUNTBLANK(INDEX('VERSIONES'!$G$10:$G$109,MATCH(C31,'VERSIONES'!$B$10:$B$109,0)))=1,"",INDEX('VERSIONES'!$G$10:$G$109,MATCH(C31,'VERSIONES'!$B$10:$B$109,0))),"")-F31)&gt;0.00000001,FALSE)))),1,0),0)</f>
        <v>0</v>
      </c>
      <c r="N31" s="41">
        <f>IF(OR(ISERROR(C31),ISERROR(D31),ISERROR(E31),ISERROR(F31),ISERROR(G31),ISERROR(H31)),2,IFERROR(IF(NOT(COUNTA(C31:H31)&gt;0),"",IF(OR(IF(LEN(TRIM(C31&amp;""))=0,FALSE,NOT(IF(ISNUMBER(C31),AND(C31&gt;=1,C31&lt;=100,C31=INT(C31)),FALSE))),AND(IF(ISNUMBER(C31),AND(C31&gt;=1,C31&lt;=100,C31=INT(C31)),FALSE),LEN(TRIM(IFERROR(IF(COUNTBLANK(INDEX('VERSIONES'!$L$10:$L$109,MATCH(C31,'VERSIONES'!$B$10:$B$109,0)))=1,"",INDEX('VERSIONES'!$L$10:$L$109,MATCH(C31,'VERSIONES'!$B$10:$B$109,0))),"")&amp;""))&gt;0,IFERROR(IF(COUNTBLANK(INDEX('VERSIONES'!$L$10:$L$109,MATCH(C31,'VERSIONES'!$B$10:$B$109,0)))=1,"",INDEX('VERSIONES'!$L$10:$L$109,MATCH(C31,'VERSIONES'!$B$10:$B$109,0))),"")&lt;&gt;"A otra fase"),AND(IF(ISNUMBER(C31),AND(C31&gt;=1,C31&lt;=100,C31=INT(C31)),FALSE),COUNTIF($C$10:$C$39,C31)&gt;1),IF(LEN(TRIM(F31&amp;""))=0,FALSE,NOT(IF(ISNUMBER(F31),AND(F31&gt;=0,F31=ROUND(F31,6)),FALSE))),IF(LEN(TRIM(G31&amp;""))=0,FALSE,NOT(IF(ISNUMBER(G31),AND(G31=ROUND(G31,4)),FALSE))),AND(LEN(TRIM(E31&amp;""))&gt;0,LEN(TRIM(IFERROR(IF(COUNTBLANK(INDEX('VERSIONES'!$F$10:$F$109,MATCH(C31,'VERSIONES'!$B$10:$B$109,0)))=1,"",INDEX('VERSIONES'!$F$10:$F$109,MATCH(C31,'VERSIONES'!$B$10:$B$109,0))),"")&amp;""))&gt;0,UPPER(SUBSTITUTE(SUBSTITUTE(TRIM(E31&amp;""),"²","2"),"³","3"))&lt;&gt;UPPER(SUBSTITUTE(SUBSTITUTE(TRIM(IFERROR(IF(COUNTBLANK(INDEX('VERSIONES'!$F$10:$F$109,MATCH(C31,'VERSIONES'!$B$10:$B$109,0)))=1,"",INDEX('VERSIONES'!$F$10:$F$109,MATCH(C31,'VERSIONES'!$B$10:$B$109,0))),"")&amp;""),"²","2"),"³","3"))),IF(AND(ISNUMBER(IFERROR(IF(COUNTBLANK(INDEX('VERSIONES'!$G$10:$G$109,MATCH(C31,'VERSIONES'!$B$10:$B$109,0)))=1,"",INDEX('VERSIONES'!$G$10:$G$109,MATCH(C31,'VERSIONES'!$B$10:$B$109,0))),"")),ISNUMBER(F31)),ABS(IFERROR(IF(COUNTBLANK(INDEX('VERSIONES'!$G$10:$G$109,MATCH(C31,'VERSIONES'!$B$10:$B$109,0)))=1,"",INDEX('VERSIONES'!$G$10:$G$109,MATCH(C31,'VERSIONES'!$B$10:$B$109,0))),"")-F31)&gt;0.00000001,FALSE)),2,IF(AND(M31=1,IFERROR(IF(COUNTBLANK(INDEX('VERSIONES'!$W$10:$W$109,MATCH(C31,'VERSIONES'!$B$10:$B$109,0)))=1,"",INDEX('VERSIONES'!$W$10:$W$109,MATCH(C31,'VERSIONES'!$B$10:$B$109,0))),"")=1),0,1))),2))</f>
      </c>
    </row>
    <row r="32" ht="82" customHeight="1">
      <c r="B32" s="39" t="n">
        <v>23</v>
      </c>
      <c r="C32" s="44"/>
      <c r="D32" s="44"/>
      <c r="E32" s="44"/>
      <c r="F32" s="46"/>
      <c r="G32" s="47"/>
      <c r="H32" s="44"/>
      <c r="I32" s="40">
        <f>IFERROR(IF(AND(IF(ISNUMBER(C32),AND(C32&gt;=1,C32&lt;=100,C32=INT(C32)),FALSE),IFERROR(IF(COUNTBLANK(INDEX('VERSIONES'!$L$10:$L$109,MATCH(C32,'VERSIONES'!$B$10:$B$109,0)))=1,"",INDEX('VERSIONES'!$L$10:$L$109,MATCH(C32,'VERSIONES'!$B$10:$B$109,0))),"")="A otra fase",IFERROR(IF(COUNTBLANK(INDEX('VERSIONES'!$W$10:$W$109,MATCH(C32,'VERSIONES'!$B$10:$B$109,0)))=1,"",INDEX('VERSIONES'!$W$10:$W$109,MATCH(C32,'VERSIONES'!$B$10:$B$109,0))),"")=1,NOT(OR(IF(LEN(TRIM(C32&amp;""))=0,FALSE,NOT(IF(ISNUMBER(C32),AND(C32&gt;=1,C32&lt;=100,C32=INT(C32)),FALSE))),AND(IF(ISNUMBER(C32),AND(C32&gt;=1,C32&lt;=100,C32=INT(C32)),FALSE),LEN(TRIM(IFERROR(IF(COUNTBLANK(INDEX('VERSIONES'!$L$10:$L$109,MATCH(C32,'VERSIONES'!$B$10:$B$109,0)))=1,"",INDEX('VERSIONES'!$L$10:$L$109,MATCH(C32,'VERSIONES'!$B$10:$B$109,0))),"")&amp;""))&gt;0,IFERROR(IF(COUNTBLANK(INDEX('VERSIONES'!$L$10:$L$109,MATCH(C32,'VERSIONES'!$B$10:$B$109,0)))=1,"",INDEX('VERSIONES'!$L$10:$L$109,MATCH(C32,'VERSIONES'!$B$10:$B$109,0))),"")&lt;&gt;"A otra fase"),AND(IF(ISNUMBER(C32),AND(C32&gt;=1,C32&lt;=100,C32=INT(C32)),FALSE),COUNTIF($C$10:$C$39,C32)&gt;1),IF(LEN(TRIM(F32&amp;""))=0,FALSE,NOT(IF(ISNUMBER(F32),AND(F32&gt;=0,F32=ROUND(F32,6)),FALSE))),IF(LEN(TRIM(G32&amp;""))=0,FALSE,NOT(IF(ISNUMBER(G32),AND(G32=ROUND(G32,4)),FALSE))),AND(LEN(TRIM(E32&amp;""))&gt;0,LEN(TRIM(IFERROR(IF(COUNTBLANK(INDEX('VERSIONES'!$F$10:$F$109,MATCH(C32,'VERSIONES'!$B$10:$B$109,0)))=1,"",INDEX('VERSIONES'!$F$10:$F$109,MATCH(C32,'VERSIONES'!$B$10:$B$109,0))),"")&amp;""))&gt;0,UPPER(SUBSTITUTE(SUBSTITUTE(TRIM(E32&amp;""),"²","2"),"³","3"))&lt;&gt;UPPER(SUBSTITUTE(SUBSTITUTE(TRIM(IFERROR(IF(COUNTBLANK(INDEX('VERSIONES'!$F$10:$F$109,MATCH(C32,'VERSIONES'!$B$10:$B$109,0)))=1,"",INDEX('VERSIONES'!$F$10:$F$109,MATCH(C32,'VERSIONES'!$B$10:$B$109,0))),"")&amp;""),"²","2"),"³","3"))),IF(AND(ISNUMBER(IFERROR(IF(COUNTBLANK(INDEX('VERSIONES'!$G$10:$G$109,MATCH(C32,'VERSIONES'!$B$10:$B$109,0)))=1,"",INDEX('VERSIONES'!$G$10:$G$109,MATCH(C32,'VERSIONES'!$B$10:$B$109,0))),"")),ISNUMBER(F32)),ABS(IFERROR(IF(COUNTBLANK(INDEX('VERSIONES'!$G$10:$G$109,MATCH(C32,'VERSIONES'!$B$10:$B$109,0)))=1,"",INDEX('VERSIONES'!$G$10:$G$109,MATCH(C32,'VERSIONES'!$B$10:$B$109,0))),"")-F32)&gt;0.00000001,FALSE)))),IFERROR(IF(COUNTBLANK(INDEX('VERSIONES'!$Q$10:$Q$109,MATCH(C32,'VERSIONES'!$B$10:$B$109,0)))=1,"",INDEX('VERSIONES'!$Q$10:$Q$109,MATCH(C32,'VERSIONES'!$B$10:$B$109,0))),""),""),"")</f>
      </c>
      <c r="J32" s="40">
        <f>IFERROR(IF(AND(IF(ISNUMBER(C32),AND(C32&gt;=1,C32&lt;=100,C32=INT(C32)),FALSE),IFERROR(IF(COUNTBLANK(INDEX('VERSIONES'!$L$10:$L$109,MATCH(C32,'VERSIONES'!$B$10:$B$109,0)))=1,"",INDEX('VERSIONES'!$L$10:$L$109,MATCH(C32,'VERSIONES'!$B$10:$B$109,0))),"")="A otra fase",AND(LEN(TRIM(D32&amp;""))&gt;0,TRIM(D32)&lt;&gt;"Pendiente",TRIM(D32)&lt;&gt;"Por confirmar"),LEN(TRIM(E32&amp;""))&gt;0,UPPER(SUBSTITUTE(SUBSTITUTE(TRIM(E32&amp;""),"²","2"),"³","3"))=UPPER(SUBSTITUTE(SUBSTITUTE(TRIM(IFERROR(IF(COUNTBLANK(INDEX('VERSIONES'!$F$10:$F$109,MATCH(C32,'VERSIONES'!$B$10:$B$109,0)))=1,"",INDEX('VERSIONES'!$F$10:$F$109,MATCH(C32,'VERSIONES'!$B$10:$B$109,0))),"")&amp;""),"²","2"),"³","3")),IF(ISNUMBER(F32),AND(F32&gt;=0,F32=ROUND(F32,6)),FALSE),IF(ISNUMBER(G32),AND(G32=ROUND(G32,4)),FALSE),AND(LEN(TRIM(H32&amp;""))&gt;0,TRIM(H32)&lt;&gt;"Pendiente",TRIM(H32)&lt;&gt;"Por confirmar"),NOT(OR(IF(LEN(TRIM(C32&amp;""))=0,FALSE,NOT(IF(ISNUMBER(C32),AND(C32&gt;=1,C32&lt;=100,C32=INT(C32)),FALSE))),AND(IF(ISNUMBER(C32),AND(C32&gt;=1,C32&lt;=100,C32=INT(C32)),FALSE),LEN(TRIM(IFERROR(IF(COUNTBLANK(INDEX('VERSIONES'!$L$10:$L$109,MATCH(C32,'VERSIONES'!$B$10:$B$109,0)))=1,"",INDEX('VERSIONES'!$L$10:$L$109,MATCH(C32,'VERSIONES'!$B$10:$B$109,0))),"")&amp;""))&gt;0,IFERROR(IF(COUNTBLANK(INDEX('VERSIONES'!$L$10:$L$109,MATCH(C32,'VERSIONES'!$B$10:$B$109,0)))=1,"",INDEX('VERSIONES'!$L$10:$L$109,MATCH(C32,'VERSIONES'!$B$10:$B$109,0))),"")&lt;&gt;"A otra fase"),AND(IF(ISNUMBER(C32),AND(C32&gt;=1,C32&lt;=100,C32=INT(C32)),FALSE),COUNTIF($C$10:$C$39,C32)&gt;1),IF(LEN(TRIM(F32&amp;""))=0,FALSE,NOT(IF(ISNUMBER(F32),AND(F32&gt;=0,F32=ROUND(F32,6)),FALSE))),IF(LEN(TRIM(G32&amp;""))=0,FALSE,NOT(IF(ISNUMBER(G32),AND(G32=ROUND(G32,4)),FALSE))),AND(LEN(TRIM(E32&amp;""))&gt;0,LEN(TRIM(IFERROR(IF(COUNTBLANK(INDEX('VERSIONES'!$F$10:$F$109,MATCH(C32,'VERSIONES'!$B$10:$B$109,0)))=1,"",INDEX('VERSIONES'!$F$10:$F$109,MATCH(C32,'VERSIONES'!$B$10:$B$109,0))),"")&amp;""))&gt;0,UPPER(SUBSTITUTE(SUBSTITUTE(TRIM(E32&amp;""),"²","2"),"³","3"))&lt;&gt;UPPER(SUBSTITUTE(SUBSTITUTE(TRIM(IFERROR(IF(COUNTBLANK(INDEX('VERSIONES'!$F$10:$F$109,MATCH(C32,'VERSIONES'!$B$10:$B$109,0)))=1,"",INDEX('VERSIONES'!$F$10:$F$109,MATCH(C32,'VERSIONES'!$B$10:$B$109,0))),"")&amp;""),"²","2"),"³","3"))),IF(AND(ISNUMBER(IFERROR(IF(COUNTBLANK(INDEX('VERSIONES'!$G$10:$G$109,MATCH(C32,'VERSIONES'!$B$10:$B$109,0)))=1,"",INDEX('VERSIONES'!$G$10:$G$109,MATCH(C32,'VERSIONES'!$B$10:$B$109,0))),"")),ISNUMBER(F32)),ABS(IFERROR(IF(COUNTBLANK(INDEX('VERSIONES'!$G$10:$G$109,MATCH(C32,'VERSIONES'!$B$10:$B$109,0)))=1,"",INDEX('VERSIONES'!$G$10:$G$109,MATCH(C32,'VERSIONES'!$B$10:$B$109,0))),"")-F32)&gt;0.00000001,FALSE)))),ROUND(F32*G32,2),""),"")</f>
      </c>
      <c r="K32" s="39">
        <f>IF(NOT(ISNUMBER(N32)),"",IF(N32=2,"ROJO",IF(N32=1,"ÁMBAR","VERDE")))</f>
      </c>
      <c r="L32" s="39">
        <f>IFERROR(IF(NOT(COUNTA(C32:H32)&gt;0),"",IF(N32=2,"Revisamos ID único, tipo A otra fase, unidad y cantidad íntegra. No duplicamos ni inventamos un traslado.",IF(N32=1,IF(ISNUMBER(J32),"La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32" s="41" t="n">
        <f>IFERROR(IF(AND(IF(ISNUMBER(C32),AND(C32&gt;=1,C32&lt;=100,C32=INT(C32)),FALSE),IFERROR(IF(COUNTBLANK(INDEX('VERSIONES'!$L$10:$L$109,MATCH(C32,'VERSIONES'!$B$10:$B$109,0)))=1,"",INDEX('VERSIONES'!$L$10:$L$109,MATCH(C32,'VERSIONES'!$B$10:$B$109,0))),"")="A otra fase",AND(LEN(TRIM(D32&amp;""))&gt;0,TRIM(D32)&lt;&gt;"Pendiente",TRIM(D32)&lt;&gt;"Por confirmar"),LEN(TRIM(E32&amp;""))&gt;0,UPPER(SUBSTITUTE(SUBSTITUTE(TRIM(E32&amp;""),"²","2"),"³","3"))=UPPER(SUBSTITUTE(SUBSTITUTE(TRIM(IFERROR(IF(COUNTBLANK(INDEX('VERSIONES'!$F$10:$F$109,MATCH(C32,'VERSIONES'!$B$10:$B$109,0)))=1,"",INDEX('VERSIONES'!$F$10:$F$109,MATCH(C32,'VERSIONES'!$B$10:$B$109,0))),"")&amp;""),"²","2"),"³","3")),IF(ISNUMBER(F32),AND(F32&gt;=0,F32=ROUND(F32,6)),FALSE),IF(ISNUMBER(G32),AND(G32=ROUND(G32,4)),FALSE),AND(LEN(TRIM(H32&amp;""))&gt;0,TRIM(H32)&lt;&gt;"Pendiente",TRIM(H32)&lt;&gt;"Por confirmar"),NOT(OR(IF(LEN(TRIM(C32&amp;""))=0,FALSE,NOT(IF(ISNUMBER(C32),AND(C32&gt;=1,C32&lt;=100,C32=INT(C32)),FALSE))),AND(IF(ISNUMBER(C32),AND(C32&gt;=1,C32&lt;=100,C32=INT(C32)),FALSE),LEN(TRIM(IFERROR(IF(COUNTBLANK(INDEX('VERSIONES'!$L$10:$L$109,MATCH(C32,'VERSIONES'!$B$10:$B$109,0)))=1,"",INDEX('VERSIONES'!$L$10:$L$109,MATCH(C32,'VERSIONES'!$B$10:$B$109,0))),"")&amp;""))&gt;0,IFERROR(IF(COUNTBLANK(INDEX('VERSIONES'!$L$10:$L$109,MATCH(C32,'VERSIONES'!$B$10:$B$109,0)))=1,"",INDEX('VERSIONES'!$L$10:$L$109,MATCH(C32,'VERSIONES'!$B$10:$B$109,0))),"")&lt;&gt;"A otra fase"),AND(IF(ISNUMBER(C32),AND(C32&gt;=1,C32&lt;=100,C32=INT(C32)),FALSE),COUNTIF($C$10:$C$39,C32)&gt;1),IF(LEN(TRIM(F32&amp;""))=0,FALSE,NOT(IF(ISNUMBER(F32),AND(F32&gt;=0,F32=ROUND(F32,6)),FALSE))),IF(LEN(TRIM(G32&amp;""))=0,FALSE,NOT(IF(ISNUMBER(G32),AND(G32=ROUND(G32,4)),FALSE))),AND(LEN(TRIM(E32&amp;""))&gt;0,LEN(TRIM(IFERROR(IF(COUNTBLANK(INDEX('VERSIONES'!$F$10:$F$109,MATCH(C32,'VERSIONES'!$B$10:$B$109,0)))=1,"",INDEX('VERSIONES'!$F$10:$F$109,MATCH(C32,'VERSIONES'!$B$10:$B$109,0))),"")&amp;""))&gt;0,UPPER(SUBSTITUTE(SUBSTITUTE(TRIM(E32&amp;""),"²","2"),"³","3"))&lt;&gt;UPPER(SUBSTITUTE(SUBSTITUTE(TRIM(IFERROR(IF(COUNTBLANK(INDEX('VERSIONES'!$F$10:$F$109,MATCH(C32,'VERSIONES'!$B$10:$B$109,0)))=1,"",INDEX('VERSIONES'!$F$10:$F$109,MATCH(C32,'VERSIONES'!$B$10:$B$109,0))),"")&amp;""),"²","2"),"³","3"))),IF(AND(ISNUMBER(IFERROR(IF(COUNTBLANK(INDEX('VERSIONES'!$G$10:$G$109,MATCH(C32,'VERSIONES'!$B$10:$B$109,0)))=1,"",INDEX('VERSIONES'!$G$10:$G$109,MATCH(C32,'VERSIONES'!$B$10:$B$109,0))),"")),ISNUMBER(F32)),ABS(IFERROR(IF(COUNTBLANK(INDEX('VERSIONES'!$G$10:$G$109,MATCH(C32,'VERSIONES'!$B$10:$B$109,0)))=1,"",INDEX('VERSIONES'!$G$10:$G$109,MATCH(C32,'VERSIONES'!$B$10:$B$109,0))),"")-F32)&gt;0.00000001,FALSE)))),1,0),0)</f>
        <v>0</v>
      </c>
      <c r="N32" s="41">
        <f>IF(OR(ISERROR(C32),ISERROR(D32),ISERROR(E32),ISERROR(F32),ISERROR(G32),ISERROR(H32)),2,IFERROR(IF(NOT(COUNTA(C32:H32)&gt;0),"",IF(OR(IF(LEN(TRIM(C32&amp;""))=0,FALSE,NOT(IF(ISNUMBER(C32),AND(C32&gt;=1,C32&lt;=100,C32=INT(C32)),FALSE))),AND(IF(ISNUMBER(C32),AND(C32&gt;=1,C32&lt;=100,C32=INT(C32)),FALSE),LEN(TRIM(IFERROR(IF(COUNTBLANK(INDEX('VERSIONES'!$L$10:$L$109,MATCH(C32,'VERSIONES'!$B$10:$B$109,0)))=1,"",INDEX('VERSIONES'!$L$10:$L$109,MATCH(C32,'VERSIONES'!$B$10:$B$109,0))),"")&amp;""))&gt;0,IFERROR(IF(COUNTBLANK(INDEX('VERSIONES'!$L$10:$L$109,MATCH(C32,'VERSIONES'!$B$10:$B$109,0)))=1,"",INDEX('VERSIONES'!$L$10:$L$109,MATCH(C32,'VERSIONES'!$B$10:$B$109,0))),"")&lt;&gt;"A otra fase"),AND(IF(ISNUMBER(C32),AND(C32&gt;=1,C32&lt;=100,C32=INT(C32)),FALSE),COUNTIF($C$10:$C$39,C32)&gt;1),IF(LEN(TRIM(F32&amp;""))=0,FALSE,NOT(IF(ISNUMBER(F32),AND(F32&gt;=0,F32=ROUND(F32,6)),FALSE))),IF(LEN(TRIM(G32&amp;""))=0,FALSE,NOT(IF(ISNUMBER(G32),AND(G32=ROUND(G32,4)),FALSE))),AND(LEN(TRIM(E32&amp;""))&gt;0,LEN(TRIM(IFERROR(IF(COUNTBLANK(INDEX('VERSIONES'!$F$10:$F$109,MATCH(C32,'VERSIONES'!$B$10:$B$109,0)))=1,"",INDEX('VERSIONES'!$F$10:$F$109,MATCH(C32,'VERSIONES'!$B$10:$B$109,0))),"")&amp;""))&gt;0,UPPER(SUBSTITUTE(SUBSTITUTE(TRIM(E32&amp;""),"²","2"),"³","3"))&lt;&gt;UPPER(SUBSTITUTE(SUBSTITUTE(TRIM(IFERROR(IF(COUNTBLANK(INDEX('VERSIONES'!$F$10:$F$109,MATCH(C32,'VERSIONES'!$B$10:$B$109,0)))=1,"",INDEX('VERSIONES'!$F$10:$F$109,MATCH(C32,'VERSIONES'!$B$10:$B$109,0))),"")&amp;""),"²","2"),"³","3"))),IF(AND(ISNUMBER(IFERROR(IF(COUNTBLANK(INDEX('VERSIONES'!$G$10:$G$109,MATCH(C32,'VERSIONES'!$B$10:$B$109,0)))=1,"",INDEX('VERSIONES'!$G$10:$G$109,MATCH(C32,'VERSIONES'!$B$10:$B$109,0))),"")),ISNUMBER(F32)),ABS(IFERROR(IF(COUNTBLANK(INDEX('VERSIONES'!$G$10:$G$109,MATCH(C32,'VERSIONES'!$B$10:$B$109,0)))=1,"",INDEX('VERSIONES'!$G$10:$G$109,MATCH(C32,'VERSIONES'!$B$10:$B$109,0))),"")-F32)&gt;0.00000001,FALSE)),2,IF(AND(M32=1,IFERROR(IF(COUNTBLANK(INDEX('VERSIONES'!$W$10:$W$109,MATCH(C32,'VERSIONES'!$B$10:$B$109,0)))=1,"",INDEX('VERSIONES'!$W$10:$W$109,MATCH(C32,'VERSIONES'!$B$10:$B$109,0))),"")=1),0,1))),2))</f>
      </c>
    </row>
    <row r="33" ht="82" customHeight="1">
      <c r="B33" s="39" t="n">
        <v>24</v>
      </c>
      <c r="C33" s="44"/>
      <c r="D33" s="44"/>
      <c r="E33" s="44"/>
      <c r="F33" s="46"/>
      <c r="G33" s="47"/>
      <c r="H33" s="44"/>
      <c r="I33" s="40">
        <f>IFERROR(IF(AND(IF(ISNUMBER(C33),AND(C33&gt;=1,C33&lt;=100,C33=INT(C33)),FALSE),IFERROR(IF(COUNTBLANK(INDEX('VERSIONES'!$L$10:$L$109,MATCH(C33,'VERSIONES'!$B$10:$B$109,0)))=1,"",INDEX('VERSIONES'!$L$10:$L$109,MATCH(C33,'VERSIONES'!$B$10:$B$109,0))),"")="A otra fase",IFERROR(IF(COUNTBLANK(INDEX('VERSIONES'!$W$10:$W$109,MATCH(C33,'VERSIONES'!$B$10:$B$109,0)))=1,"",INDEX('VERSIONES'!$W$10:$W$109,MATCH(C33,'VERSIONES'!$B$10:$B$109,0))),"")=1,NOT(OR(IF(LEN(TRIM(C33&amp;""))=0,FALSE,NOT(IF(ISNUMBER(C33),AND(C33&gt;=1,C33&lt;=100,C33=INT(C33)),FALSE))),AND(IF(ISNUMBER(C33),AND(C33&gt;=1,C33&lt;=100,C33=INT(C33)),FALSE),LEN(TRIM(IFERROR(IF(COUNTBLANK(INDEX('VERSIONES'!$L$10:$L$109,MATCH(C33,'VERSIONES'!$B$10:$B$109,0)))=1,"",INDEX('VERSIONES'!$L$10:$L$109,MATCH(C33,'VERSIONES'!$B$10:$B$109,0))),"")&amp;""))&gt;0,IFERROR(IF(COUNTBLANK(INDEX('VERSIONES'!$L$10:$L$109,MATCH(C33,'VERSIONES'!$B$10:$B$109,0)))=1,"",INDEX('VERSIONES'!$L$10:$L$109,MATCH(C33,'VERSIONES'!$B$10:$B$109,0))),"")&lt;&gt;"A otra fase"),AND(IF(ISNUMBER(C33),AND(C33&gt;=1,C33&lt;=100,C33=INT(C33)),FALSE),COUNTIF($C$10:$C$39,C33)&gt;1),IF(LEN(TRIM(F33&amp;""))=0,FALSE,NOT(IF(ISNUMBER(F33),AND(F33&gt;=0,F33=ROUND(F33,6)),FALSE))),IF(LEN(TRIM(G33&amp;""))=0,FALSE,NOT(IF(ISNUMBER(G33),AND(G33=ROUND(G33,4)),FALSE))),AND(LEN(TRIM(E33&amp;""))&gt;0,LEN(TRIM(IFERROR(IF(COUNTBLANK(INDEX('VERSIONES'!$F$10:$F$109,MATCH(C33,'VERSIONES'!$B$10:$B$109,0)))=1,"",INDEX('VERSIONES'!$F$10:$F$109,MATCH(C33,'VERSIONES'!$B$10:$B$109,0))),"")&amp;""))&gt;0,UPPER(SUBSTITUTE(SUBSTITUTE(TRIM(E33&amp;""),"²","2"),"³","3"))&lt;&gt;UPPER(SUBSTITUTE(SUBSTITUTE(TRIM(IFERROR(IF(COUNTBLANK(INDEX('VERSIONES'!$F$10:$F$109,MATCH(C33,'VERSIONES'!$B$10:$B$109,0)))=1,"",INDEX('VERSIONES'!$F$10:$F$109,MATCH(C33,'VERSIONES'!$B$10:$B$109,0))),"")&amp;""),"²","2"),"³","3"))),IF(AND(ISNUMBER(IFERROR(IF(COUNTBLANK(INDEX('VERSIONES'!$G$10:$G$109,MATCH(C33,'VERSIONES'!$B$10:$B$109,0)))=1,"",INDEX('VERSIONES'!$G$10:$G$109,MATCH(C33,'VERSIONES'!$B$10:$B$109,0))),"")),ISNUMBER(F33)),ABS(IFERROR(IF(COUNTBLANK(INDEX('VERSIONES'!$G$10:$G$109,MATCH(C33,'VERSIONES'!$B$10:$B$109,0)))=1,"",INDEX('VERSIONES'!$G$10:$G$109,MATCH(C33,'VERSIONES'!$B$10:$B$109,0))),"")-F33)&gt;0.00000001,FALSE)))),IFERROR(IF(COUNTBLANK(INDEX('VERSIONES'!$Q$10:$Q$109,MATCH(C33,'VERSIONES'!$B$10:$B$109,0)))=1,"",INDEX('VERSIONES'!$Q$10:$Q$109,MATCH(C33,'VERSIONES'!$B$10:$B$109,0))),""),""),"")</f>
      </c>
      <c r="J33" s="40">
        <f>IFERROR(IF(AND(IF(ISNUMBER(C33),AND(C33&gt;=1,C33&lt;=100,C33=INT(C33)),FALSE),IFERROR(IF(COUNTBLANK(INDEX('VERSIONES'!$L$10:$L$109,MATCH(C33,'VERSIONES'!$B$10:$B$109,0)))=1,"",INDEX('VERSIONES'!$L$10:$L$109,MATCH(C33,'VERSIONES'!$B$10:$B$109,0))),"")="A otra fase",AND(LEN(TRIM(D33&amp;""))&gt;0,TRIM(D33)&lt;&gt;"Pendiente",TRIM(D33)&lt;&gt;"Por confirmar"),LEN(TRIM(E33&amp;""))&gt;0,UPPER(SUBSTITUTE(SUBSTITUTE(TRIM(E33&amp;""),"²","2"),"³","3"))=UPPER(SUBSTITUTE(SUBSTITUTE(TRIM(IFERROR(IF(COUNTBLANK(INDEX('VERSIONES'!$F$10:$F$109,MATCH(C33,'VERSIONES'!$B$10:$B$109,0)))=1,"",INDEX('VERSIONES'!$F$10:$F$109,MATCH(C33,'VERSIONES'!$B$10:$B$109,0))),"")&amp;""),"²","2"),"³","3")),IF(ISNUMBER(F33),AND(F33&gt;=0,F33=ROUND(F33,6)),FALSE),IF(ISNUMBER(G33),AND(G33=ROUND(G33,4)),FALSE),AND(LEN(TRIM(H33&amp;""))&gt;0,TRIM(H33)&lt;&gt;"Pendiente",TRIM(H33)&lt;&gt;"Por confirmar"),NOT(OR(IF(LEN(TRIM(C33&amp;""))=0,FALSE,NOT(IF(ISNUMBER(C33),AND(C33&gt;=1,C33&lt;=100,C33=INT(C33)),FALSE))),AND(IF(ISNUMBER(C33),AND(C33&gt;=1,C33&lt;=100,C33=INT(C33)),FALSE),LEN(TRIM(IFERROR(IF(COUNTBLANK(INDEX('VERSIONES'!$L$10:$L$109,MATCH(C33,'VERSIONES'!$B$10:$B$109,0)))=1,"",INDEX('VERSIONES'!$L$10:$L$109,MATCH(C33,'VERSIONES'!$B$10:$B$109,0))),"")&amp;""))&gt;0,IFERROR(IF(COUNTBLANK(INDEX('VERSIONES'!$L$10:$L$109,MATCH(C33,'VERSIONES'!$B$10:$B$109,0)))=1,"",INDEX('VERSIONES'!$L$10:$L$109,MATCH(C33,'VERSIONES'!$B$10:$B$109,0))),"")&lt;&gt;"A otra fase"),AND(IF(ISNUMBER(C33),AND(C33&gt;=1,C33&lt;=100,C33=INT(C33)),FALSE),COUNTIF($C$10:$C$39,C33)&gt;1),IF(LEN(TRIM(F33&amp;""))=0,FALSE,NOT(IF(ISNUMBER(F33),AND(F33&gt;=0,F33=ROUND(F33,6)),FALSE))),IF(LEN(TRIM(G33&amp;""))=0,FALSE,NOT(IF(ISNUMBER(G33),AND(G33=ROUND(G33,4)),FALSE))),AND(LEN(TRIM(E33&amp;""))&gt;0,LEN(TRIM(IFERROR(IF(COUNTBLANK(INDEX('VERSIONES'!$F$10:$F$109,MATCH(C33,'VERSIONES'!$B$10:$B$109,0)))=1,"",INDEX('VERSIONES'!$F$10:$F$109,MATCH(C33,'VERSIONES'!$B$10:$B$109,0))),"")&amp;""))&gt;0,UPPER(SUBSTITUTE(SUBSTITUTE(TRIM(E33&amp;""),"²","2"),"³","3"))&lt;&gt;UPPER(SUBSTITUTE(SUBSTITUTE(TRIM(IFERROR(IF(COUNTBLANK(INDEX('VERSIONES'!$F$10:$F$109,MATCH(C33,'VERSIONES'!$B$10:$B$109,0)))=1,"",INDEX('VERSIONES'!$F$10:$F$109,MATCH(C33,'VERSIONES'!$B$10:$B$109,0))),"")&amp;""),"²","2"),"³","3"))),IF(AND(ISNUMBER(IFERROR(IF(COUNTBLANK(INDEX('VERSIONES'!$G$10:$G$109,MATCH(C33,'VERSIONES'!$B$10:$B$109,0)))=1,"",INDEX('VERSIONES'!$G$10:$G$109,MATCH(C33,'VERSIONES'!$B$10:$B$109,0))),"")),ISNUMBER(F33)),ABS(IFERROR(IF(COUNTBLANK(INDEX('VERSIONES'!$G$10:$G$109,MATCH(C33,'VERSIONES'!$B$10:$B$109,0)))=1,"",INDEX('VERSIONES'!$G$10:$G$109,MATCH(C33,'VERSIONES'!$B$10:$B$109,0))),"")-F33)&gt;0.00000001,FALSE)))),ROUND(F33*G33,2),""),"")</f>
      </c>
      <c r="K33" s="39">
        <f>IF(NOT(ISNUMBER(N33)),"",IF(N33=2,"ROJO",IF(N33=1,"ÁMBAR","VERDE")))</f>
      </c>
      <c r="L33" s="39">
        <f>IFERROR(IF(NOT(COUNTA(C33:H33)&gt;0),"",IF(N33=2,"Revisamos ID único, tipo A otra fase, unidad y cantidad íntegra. No duplicamos ni inventamos un traslado.",IF(N33=1,IF(ISNUMBER(J33),"La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33" s="41" t="n">
        <f>IFERROR(IF(AND(IF(ISNUMBER(C33),AND(C33&gt;=1,C33&lt;=100,C33=INT(C33)),FALSE),IFERROR(IF(COUNTBLANK(INDEX('VERSIONES'!$L$10:$L$109,MATCH(C33,'VERSIONES'!$B$10:$B$109,0)))=1,"",INDEX('VERSIONES'!$L$10:$L$109,MATCH(C33,'VERSIONES'!$B$10:$B$109,0))),"")="A otra fase",AND(LEN(TRIM(D33&amp;""))&gt;0,TRIM(D33)&lt;&gt;"Pendiente",TRIM(D33)&lt;&gt;"Por confirmar"),LEN(TRIM(E33&amp;""))&gt;0,UPPER(SUBSTITUTE(SUBSTITUTE(TRIM(E33&amp;""),"²","2"),"³","3"))=UPPER(SUBSTITUTE(SUBSTITUTE(TRIM(IFERROR(IF(COUNTBLANK(INDEX('VERSIONES'!$F$10:$F$109,MATCH(C33,'VERSIONES'!$B$10:$B$109,0)))=1,"",INDEX('VERSIONES'!$F$10:$F$109,MATCH(C33,'VERSIONES'!$B$10:$B$109,0))),"")&amp;""),"²","2"),"³","3")),IF(ISNUMBER(F33),AND(F33&gt;=0,F33=ROUND(F33,6)),FALSE),IF(ISNUMBER(G33),AND(G33=ROUND(G33,4)),FALSE),AND(LEN(TRIM(H33&amp;""))&gt;0,TRIM(H33)&lt;&gt;"Pendiente",TRIM(H33)&lt;&gt;"Por confirmar"),NOT(OR(IF(LEN(TRIM(C33&amp;""))=0,FALSE,NOT(IF(ISNUMBER(C33),AND(C33&gt;=1,C33&lt;=100,C33=INT(C33)),FALSE))),AND(IF(ISNUMBER(C33),AND(C33&gt;=1,C33&lt;=100,C33=INT(C33)),FALSE),LEN(TRIM(IFERROR(IF(COUNTBLANK(INDEX('VERSIONES'!$L$10:$L$109,MATCH(C33,'VERSIONES'!$B$10:$B$109,0)))=1,"",INDEX('VERSIONES'!$L$10:$L$109,MATCH(C33,'VERSIONES'!$B$10:$B$109,0))),"")&amp;""))&gt;0,IFERROR(IF(COUNTBLANK(INDEX('VERSIONES'!$L$10:$L$109,MATCH(C33,'VERSIONES'!$B$10:$B$109,0)))=1,"",INDEX('VERSIONES'!$L$10:$L$109,MATCH(C33,'VERSIONES'!$B$10:$B$109,0))),"")&lt;&gt;"A otra fase"),AND(IF(ISNUMBER(C33),AND(C33&gt;=1,C33&lt;=100,C33=INT(C33)),FALSE),COUNTIF($C$10:$C$39,C33)&gt;1),IF(LEN(TRIM(F33&amp;""))=0,FALSE,NOT(IF(ISNUMBER(F33),AND(F33&gt;=0,F33=ROUND(F33,6)),FALSE))),IF(LEN(TRIM(G33&amp;""))=0,FALSE,NOT(IF(ISNUMBER(G33),AND(G33=ROUND(G33,4)),FALSE))),AND(LEN(TRIM(E33&amp;""))&gt;0,LEN(TRIM(IFERROR(IF(COUNTBLANK(INDEX('VERSIONES'!$F$10:$F$109,MATCH(C33,'VERSIONES'!$B$10:$B$109,0)))=1,"",INDEX('VERSIONES'!$F$10:$F$109,MATCH(C33,'VERSIONES'!$B$10:$B$109,0))),"")&amp;""))&gt;0,UPPER(SUBSTITUTE(SUBSTITUTE(TRIM(E33&amp;""),"²","2"),"³","3"))&lt;&gt;UPPER(SUBSTITUTE(SUBSTITUTE(TRIM(IFERROR(IF(COUNTBLANK(INDEX('VERSIONES'!$F$10:$F$109,MATCH(C33,'VERSIONES'!$B$10:$B$109,0)))=1,"",INDEX('VERSIONES'!$F$10:$F$109,MATCH(C33,'VERSIONES'!$B$10:$B$109,0))),"")&amp;""),"²","2"),"³","3"))),IF(AND(ISNUMBER(IFERROR(IF(COUNTBLANK(INDEX('VERSIONES'!$G$10:$G$109,MATCH(C33,'VERSIONES'!$B$10:$B$109,0)))=1,"",INDEX('VERSIONES'!$G$10:$G$109,MATCH(C33,'VERSIONES'!$B$10:$B$109,0))),"")),ISNUMBER(F33)),ABS(IFERROR(IF(COUNTBLANK(INDEX('VERSIONES'!$G$10:$G$109,MATCH(C33,'VERSIONES'!$B$10:$B$109,0)))=1,"",INDEX('VERSIONES'!$G$10:$G$109,MATCH(C33,'VERSIONES'!$B$10:$B$109,0))),"")-F33)&gt;0.00000001,FALSE)))),1,0),0)</f>
        <v>0</v>
      </c>
      <c r="N33" s="41">
        <f>IF(OR(ISERROR(C33),ISERROR(D33),ISERROR(E33),ISERROR(F33),ISERROR(G33),ISERROR(H33)),2,IFERROR(IF(NOT(COUNTA(C33:H33)&gt;0),"",IF(OR(IF(LEN(TRIM(C33&amp;""))=0,FALSE,NOT(IF(ISNUMBER(C33),AND(C33&gt;=1,C33&lt;=100,C33=INT(C33)),FALSE))),AND(IF(ISNUMBER(C33),AND(C33&gt;=1,C33&lt;=100,C33=INT(C33)),FALSE),LEN(TRIM(IFERROR(IF(COUNTBLANK(INDEX('VERSIONES'!$L$10:$L$109,MATCH(C33,'VERSIONES'!$B$10:$B$109,0)))=1,"",INDEX('VERSIONES'!$L$10:$L$109,MATCH(C33,'VERSIONES'!$B$10:$B$109,0))),"")&amp;""))&gt;0,IFERROR(IF(COUNTBLANK(INDEX('VERSIONES'!$L$10:$L$109,MATCH(C33,'VERSIONES'!$B$10:$B$109,0)))=1,"",INDEX('VERSIONES'!$L$10:$L$109,MATCH(C33,'VERSIONES'!$B$10:$B$109,0))),"")&lt;&gt;"A otra fase"),AND(IF(ISNUMBER(C33),AND(C33&gt;=1,C33&lt;=100,C33=INT(C33)),FALSE),COUNTIF($C$10:$C$39,C33)&gt;1),IF(LEN(TRIM(F33&amp;""))=0,FALSE,NOT(IF(ISNUMBER(F33),AND(F33&gt;=0,F33=ROUND(F33,6)),FALSE))),IF(LEN(TRIM(G33&amp;""))=0,FALSE,NOT(IF(ISNUMBER(G33),AND(G33=ROUND(G33,4)),FALSE))),AND(LEN(TRIM(E33&amp;""))&gt;0,LEN(TRIM(IFERROR(IF(COUNTBLANK(INDEX('VERSIONES'!$F$10:$F$109,MATCH(C33,'VERSIONES'!$B$10:$B$109,0)))=1,"",INDEX('VERSIONES'!$F$10:$F$109,MATCH(C33,'VERSIONES'!$B$10:$B$109,0))),"")&amp;""))&gt;0,UPPER(SUBSTITUTE(SUBSTITUTE(TRIM(E33&amp;""),"²","2"),"³","3"))&lt;&gt;UPPER(SUBSTITUTE(SUBSTITUTE(TRIM(IFERROR(IF(COUNTBLANK(INDEX('VERSIONES'!$F$10:$F$109,MATCH(C33,'VERSIONES'!$B$10:$B$109,0)))=1,"",INDEX('VERSIONES'!$F$10:$F$109,MATCH(C33,'VERSIONES'!$B$10:$B$109,0))),"")&amp;""),"²","2"),"³","3"))),IF(AND(ISNUMBER(IFERROR(IF(COUNTBLANK(INDEX('VERSIONES'!$G$10:$G$109,MATCH(C33,'VERSIONES'!$B$10:$B$109,0)))=1,"",INDEX('VERSIONES'!$G$10:$G$109,MATCH(C33,'VERSIONES'!$B$10:$B$109,0))),"")),ISNUMBER(F33)),ABS(IFERROR(IF(COUNTBLANK(INDEX('VERSIONES'!$G$10:$G$109,MATCH(C33,'VERSIONES'!$B$10:$B$109,0)))=1,"",INDEX('VERSIONES'!$G$10:$G$109,MATCH(C33,'VERSIONES'!$B$10:$B$109,0))),"")-F33)&gt;0.00000001,FALSE)),2,IF(AND(M33=1,IFERROR(IF(COUNTBLANK(INDEX('VERSIONES'!$W$10:$W$109,MATCH(C33,'VERSIONES'!$B$10:$B$109,0)))=1,"",INDEX('VERSIONES'!$W$10:$W$109,MATCH(C33,'VERSIONES'!$B$10:$B$109,0))),"")=1),0,1))),2))</f>
      </c>
    </row>
    <row r="34" ht="82" customHeight="1">
      <c r="B34" s="39" t="n">
        <v>25</v>
      </c>
      <c r="C34" s="44"/>
      <c r="D34" s="44"/>
      <c r="E34" s="44"/>
      <c r="F34" s="46"/>
      <c r="G34" s="47"/>
      <c r="H34" s="44"/>
      <c r="I34" s="40">
        <f>IFERROR(IF(AND(IF(ISNUMBER(C34),AND(C34&gt;=1,C34&lt;=100,C34=INT(C34)),FALSE),IFERROR(IF(COUNTBLANK(INDEX('VERSIONES'!$L$10:$L$109,MATCH(C34,'VERSIONES'!$B$10:$B$109,0)))=1,"",INDEX('VERSIONES'!$L$10:$L$109,MATCH(C34,'VERSIONES'!$B$10:$B$109,0))),"")="A otra fase",IFERROR(IF(COUNTBLANK(INDEX('VERSIONES'!$W$10:$W$109,MATCH(C34,'VERSIONES'!$B$10:$B$109,0)))=1,"",INDEX('VERSIONES'!$W$10:$W$109,MATCH(C34,'VERSIONES'!$B$10:$B$109,0))),"")=1,NOT(OR(IF(LEN(TRIM(C34&amp;""))=0,FALSE,NOT(IF(ISNUMBER(C34),AND(C34&gt;=1,C34&lt;=100,C34=INT(C34)),FALSE))),AND(IF(ISNUMBER(C34),AND(C34&gt;=1,C34&lt;=100,C34=INT(C34)),FALSE),LEN(TRIM(IFERROR(IF(COUNTBLANK(INDEX('VERSIONES'!$L$10:$L$109,MATCH(C34,'VERSIONES'!$B$10:$B$109,0)))=1,"",INDEX('VERSIONES'!$L$10:$L$109,MATCH(C34,'VERSIONES'!$B$10:$B$109,0))),"")&amp;""))&gt;0,IFERROR(IF(COUNTBLANK(INDEX('VERSIONES'!$L$10:$L$109,MATCH(C34,'VERSIONES'!$B$10:$B$109,0)))=1,"",INDEX('VERSIONES'!$L$10:$L$109,MATCH(C34,'VERSIONES'!$B$10:$B$109,0))),"")&lt;&gt;"A otra fase"),AND(IF(ISNUMBER(C34),AND(C34&gt;=1,C34&lt;=100,C34=INT(C34)),FALSE),COUNTIF($C$10:$C$39,C34)&gt;1),IF(LEN(TRIM(F34&amp;""))=0,FALSE,NOT(IF(ISNUMBER(F34),AND(F34&gt;=0,F34=ROUND(F34,6)),FALSE))),IF(LEN(TRIM(G34&amp;""))=0,FALSE,NOT(IF(ISNUMBER(G34),AND(G34=ROUND(G34,4)),FALSE))),AND(LEN(TRIM(E34&amp;""))&gt;0,LEN(TRIM(IFERROR(IF(COUNTBLANK(INDEX('VERSIONES'!$F$10:$F$109,MATCH(C34,'VERSIONES'!$B$10:$B$109,0)))=1,"",INDEX('VERSIONES'!$F$10:$F$109,MATCH(C34,'VERSIONES'!$B$10:$B$109,0))),"")&amp;""))&gt;0,UPPER(SUBSTITUTE(SUBSTITUTE(TRIM(E34&amp;""),"²","2"),"³","3"))&lt;&gt;UPPER(SUBSTITUTE(SUBSTITUTE(TRIM(IFERROR(IF(COUNTBLANK(INDEX('VERSIONES'!$F$10:$F$109,MATCH(C34,'VERSIONES'!$B$10:$B$109,0)))=1,"",INDEX('VERSIONES'!$F$10:$F$109,MATCH(C34,'VERSIONES'!$B$10:$B$109,0))),"")&amp;""),"²","2"),"³","3"))),IF(AND(ISNUMBER(IFERROR(IF(COUNTBLANK(INDEX('VERSIONES'!$G$10:$G$109,MATCH(C34,'VERSIONES'!$B$10:$B$109,0)))=1,"",INDEX('VERSIONES'!$G$10:$G$109,MATCH(C34,'VERSIONES'!$B$10:$B$109,0))),"")),ISNUMBER(F34)),ABS(IFERROR(IF(COUNTBLANK(INDEX('VERSIONES'!$G$10:$G$109,MATCH(C34,'VERSIONES'!$B$10:$B$109,0)))=1,"",INDEX('VERSIONES'!$G$10:$G$109,MATCH(C34,'VERSIONES'!$B$10:$B$109,0))),"")-F34)&gt;0.00000001,FALSE)))),IFERROR(IF(COUNTBLANK(INDEX('VERSIONES'!$Q$10:$Q$109,MATCH(C34,'VERSIONES'!$B$10:$B$109,0)))=1,"",INDEX('VERSIONES'!$Q$10:$Q$109,MATCH(C34,'VERSIONES'!$B$10:$B$109,0))),""),""),"")</f>
      </c>
      <c r="J34" s="40">
        <f>IFERROR(IF(AND(IF(ISNUMBER(C34),AND(C34&gt;=1,C34&lt;=100,C34=INT(C34)),FALSE),IFERROR(IF(COUNTBLANK(INDEX('VERSIONES'!$L$10:$L$109,MATCH(C34,'VERSIONES'!$B$10:$B$109,0)))=1,"",INDEX('VERSIONES'!$L$10:$L$109,MATCH(C34,'VERSIONES'!$B$10:$B$109,0))),"")="A otra fase",AND(LEN(TRIM(D34&amp;""))&gt;0,TRIM(D34)&lt;&gt;"Pendiente",TRIM(D34)&lt;&gt;"Por confirmar"),LEN(TRIM(E34&amp;""))&gt;0,UPPER(SUBSTITUTE(SUBSTITUTE(TRIM(E34&amp;""),"²","2"),"³","3"))=UPPER(SUBSTITUTE(SUBSTITUTE(TRIM(IFERROR(IF(COUNTBLANK(INDEX('VERSIONES'!$F$10:$F$109,MATCH(C34,'VERSIONES'!$B$10:$B$109,0)))=1,"",INDEX('VERSIONES'!$F$10:$F$109,MATCH(C34,'VERSIONES'!$B$10:$B$109,0))),"")&amp;""),"²","2"),"³","3")),IF(ISNUMBER(F34),AND(F34&gt;=0,F34=ROUND(F34,6)),FALSE),IF(ISNUMBER(G34),AND(G34=ROUND(G34,4)),FALSE),AND(LEN(TRIM(H34&amp;""))&gt;0,TRIM(H34)&lt;&gt;"Pendiente",TRIM(H34)&lt;&gt;"Por confirmar"),NOT(OR(IF(LEN(TRIM(C34&amp;""))=0,FALSE,NOT(IF(ISNUMBER(C34),AND(C34&gt;=1,C34&lt;=100,C34=INT(C34)),FALSE))),AND(IF(ISNUMBER(C34),AND(C34&gt;=1,C34&lt;=100,C34=INT(C34)),FALSE),LEN(TRIM(IFERROR(IF(COUNTBLANK(INDEX('VERSIONES'!$L$10:$L$109,MATCH(C34,'VERSIONES'!$B$10:$B$109,0)))=1,"",INDEX('VERSIONES'!$L$10:$L$109,MATCH(C34,'VERSIONES'!$B$10:$B$109,0))),"")&amp;""))&gt;0,IFERROR(IF(COUNTBLANK(INDEX('VERSIONES'!$L$10:$L$109,MATCH(C34,'VERSIONES'!$B$10:$B$109,0)))=1,"",INDEX('VERSIONES'!$L$10:$L$109,MATCH(C34,'VERSIONES'!$B$10:$B$109,0))),"")&lt;&gt;"A otra fase"),AND(IF(ISNUMBER(C34),AND(C34&gt;=1,C34&lt;=100,C34=INT(C34)),FALSE),COUNTIF($C$10:$C$39,C34)&gt;1),IF(LEN(TRIM(F34&amp;""))=0,FALSE,NOT(IF(ISNUMBER(F34),AND(F34&gt;=0,F34=ROUND(F34,6)),FALSE))),IF(LEN(TRIM(G34&amp;""))=0,FALSE,NOT(IF(ISNUMBER(G34),AND(G34=ROUND(G34,4)),FALSE))),AND(LEN(TRIM(E34&amp;""))&gt;0,LEN(TRIM(IFERROR(IF(COUNTBLANK(INDEX('VERSIONES'!$F$10:$F$109,MATCH(C34,'VERSIONES'!$B$10:$B$109,0)))=1,"",INDEX('VERSIONES'!$F$10:$F$109,MATCH(C34,'VERSIONES'!$B$10:$B$109,0))),"")&amp;""))&gt;0,UPPER(SUBSTITUTE(SUBSTITUTE(TRIM(E34&amp;""),"²","2"),"³","3"))&lt;&gt;UPPER(SUBSTITUTE(SUBSTITUTE(TRIM(IFERROR(IF(COUNTBLANK(INDEX('VERSIONES'!$F$10:$F$109,MATCH(C34,'VERSIONES'!$B$10:$B$109,0)))=1,"",INDEX('VERSIONES'!$F$10:$F$109,MATCH(C34,'VERSIONES'!$B$10:$B$109,0))),"")&amp;""),"²","2"),"³","3"))),IF(AND(ISNUMBER(IFERROR(IF(COUNTBLANK(INDEX('VERSIONES'!$G$10:$G$109,MATCH(C34,'VERSIONES'!$B$10:$B$109,0)))=1,"",INDEX('VERSIONES'!$G$10:$G$109,MATCH(C34,'VERSIONES'!$B$10:$B$109,0))),"")),ISNUMBER(F34)),ABS(IFERROR(IF(COUNTBLANK(INDEX('VERSIONES'!$G$10:$G$109,MATCH(C34,'VERSIONES'!$B$10:$B$109,0)))=1,"",INDEX('VERSIONES'!$G$10:$G$109,MATCH(C34,'VERSIONES'!$B$10:$B$109,0))),"")-F34)&gt;0.00000001,FALSE)))),ROUND(F34*G34,2),""),"")</f>
      </c>
      <c r="K34" s="39">
        <f>IF(NOT(ISNUMBER(N34)),"",IF(N34=2,"ROJO",IF(N34=1,"ÁMBAR","VERDE")))</f>
      </c>
      <c r="L34" s="39">
        <f>IFERROR(IF(NOT(COUNTA(C34:H34)&gt;0),"",IF(N34=2,"Revisamos ID único, tipo A otra fase, unidad y cantidad íntegra. No duplicamos ni inventamos un traslado.",IF(N34=1,IF(ISNUMBER(J34),"La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34" s="41" t="n">
        <f>IFERROR(IF(AND(IF(ISNUMBER(C34),AND(C34&gt;=1,C34&lt;=100,C34=INT(C34)),FALSE),IFERROR(IF(COUNTBLANK(INDEX('VERSIONES'!$L$10:$L$109,MATCH(C34,'VERSIONES'!$B$10:$B$109,0)))=1,"",INDEX('VERSIONES'!$L$10:$L$109,MATCH(C34,'VERSIONES'!$B$10:$B$109,0))),"")="A otra fase",AND(LEN(TRIM(D34&amp;""))&gt;0,TRIM(D34)&lt;&gt;"Pendiente",TRIM(D34)&lt;&gt;"Por confirmar"),LEN(TRIM(E34&amp;""))&gt;0,UPPER(SUBSTITUTE(SUBSTITUTE(TRIM(E34&amp;""),"²","2"),"³","3"))=UPPER(SUBSTITUTE(SUBSTITUTE(TRIM(IFERROR(IF(COUNTBLANK(INDEX('VERSIONES'!$F$10:$F$109,MATCH(C34,'VERSIONES'!$B$10:$B$109,0)))=1,"",INDEX('VERSIONES'!$F$10:$F$109,MATCH(C34,'VERSIONES'!$B$10:$B$109,0))),"")&amp;""),"²","2"),"³","3")),IF(ISNUMBER(F34),AND(F34&gt;=0,F34=ROUND(F34,6)),FALSE),IF(ISNUMBER(G34),AND(G34=ROUND(G34,4)),FALSE),AND(LEN(TRIM(H34&amp;""))&gt;0,TRIM(H34)&lt;&gt;"Pendiente",TRIM(H34)&lt;&gt;"Por confirmar"),NOT(OR(IF(LEN(TRIM(C34&amp;""))=0,FALSE,NOT(IF(ISNUMBER(C34),AND(C34&gt;=1,C34&lt;=100,C34=INT(C34)),FALSE))),AND(IF(ISNUMBER(C34),AND(C34&gt;=1,C34&lt;=100,C34=INT(C34)),FALSE),LEN(TRIM(IFERROR(IF(COUNTBLANK(INDEX('VERSIONES'!$L$10:$L$109,MATCH(C34,'VERSIONES'!$B$10:$B$109,0)))=1,"",INDEX('VERSIONES'!$L$10:$L$109,MATCH(C34,'VERSIONES'!$B$10:$B$109,0))),"")&amp;""))&gt;0,IFERROR(IF(COUNTBLANK(INDEX('VERSIONES'!$L$10:$L$109,MATCH(C34,'VERSIONES'!$B$10:$B$109,0)))=1,"",INDEX('VERSIONES'!$L$10:$L$109,MATCH(C34,'VERSIONES'!$B$10:$B$109,0))),"")&lt;&gt;"A otra fase"),AND(IF(ISNUMBER(C34),AND(C34&gt;=1,C34&lt;=100,C34=INT(C34)),FALSE),COUNTIF($C$10:$C$39,C34)&gt;1),IF(LEN(TRIM(F34&amp;""))=0,FALSE,NOT(IF(ISNUMBER(F34),AND(F34&gt;=0,F34=ROUND(F34,6)),FALSE))),IF(LEN(TRIM(G34&amp;""))=0,FALSE,NOT(IF(ISNUMBER(G34),AND(G34=ROUND(G34,4)),FALSE))),AND(LEN(TRIM(E34&amp;""))&gt;0,LEN(TRIM(IFERROR(IF(COUNTBLANK(INDEX('VERSIONES'!$F$10:$F$109,MATCH(C34,'VERSIONES'!$B$10:$B$109,0)))=1,"",INDEX('VERSIONES'!$F$10:$F$109,MATCH(C34,'VERSIONES'!$B$10:$B$109,0))),"")&amp;""))&gt;0,UPPER(SUBSTITUTE(SUBSTITUTE(TRIM(E34&amp;""),"²","2"),"³","3"))&lt;&gt;UPPER(SUBSTITUTE(SUBSTITUTE(TRIM(IFERROR(IF(COUNTBLANK(INDEX('VERSIONES'!$F$10:$F$109,MATCH(C34,'VERSIONES'!$B$10:$B$109,0)))=1,"",INDEX('VERSIONES'!$F$10:$F$109,MATCH(C34,'VERSIONES'!$B$10:$B$109,0))),"")&amp;""),"²","2"),"³","3"))),IF(AND(ISNUMBER(IFERROR(IF(COUNTBLANK(INDEX('VERSIONES'!$G$10:$G$109,MATCH(C34,'VERSIONES'!$B$10:$B$109,0)))=1,"",INDEX('VERSIONES'!$G$10:$G$109,MATCH(C34,'VERSIONES'!$B$10:$B$109,0))),"")),ISNUMBER(F34)),ABS(IFERROR(IF(COUNTBLANK(INDEX('VERSIONES'!$G$10:$G$109,MATCH(C34,'VERSIONES'!$B$10:$B$109,0)))=1,"",INDEX('VERSIONES'!$G$10:$G$109,MATCH(C34,'VERSIONES'!$B$10:$B$109,0))),"")-F34)&gt;0.00000001,FALSE)))),1,0),0)</f>
        <v>0</v>
      </c>
      <c r="N34" s="41">
        <f>IF(OR(ISERROR(C34),ISERROR(D34),ISERROR(E34),ISERROR(F34),ISERROR(G34),ISERROR(H34)),2,IFERROR(IF(NOT(COUNTA(C34:H34)&gt;0),"",IF(OR(IF(LEN(TRIM(C34&amp;""))=0,FALSE,NOT(IF(ISNUMBER(C34),AND(C34&gt;=1,C34&lt;=100,C34=INT(C34)),FALSE))),AND(IF(ISNUMBER(C34),AND(C34&gt;=1,C34&lt;=100,C34=INT(C34)),FALSE),LEN(TRIM(IFERROR(IF(COUNTBLANK(INDEX('VERSIONES'!$L$10:$L$109,MATCH(C34,'VERSIONES'!$B$10:$B$109,0)))=1,"",INDEX('VERSIONES'!$L$10:$L$109,MATCH(C34,'VERSIONES'!$B$10:$B$109,0))),"")&amp;""))&gt;0,IFERROR(IF(COUNTBLANK(INDEX('VERSIONES'!$L$10:$L$109,MATCH(C34,'VERSIONES'!$B$10:$B$109,0)))=1,"",INDEX('VERSIONES'!$L$10:$L$109,MATCH(C34,'VERSIONES'!$B$10:$B$109,0))),"")&lt;&gt;"A otra fase"),AND(IF(ISNUMBER(C34),AND(C34&gt;=1,C34&lt;=100,C34=INT(C34)),FALSE),COUNTIF($C$10:$C$39,C34)&gt;1),IF(LEN(TRIM(F34&amp;""))=0,FALSE,NOT(IF(ISNUMBER(F34),AND(F34&gt;=0,F34=ROUND(F34,6)),FALSE))),IF(LEN(TRIM(G34&amp;""))=0,FALSE,NOT(IF(ISNUMBER(G34),AND(G34=ROUND(G34,4)),FALSE))),AND(LEN(TRIM(E34&amp;""))&gt;0,LEN(TRIM(IFERROR(IF(COUNTBLANK(INDEX('VERSIONES'!$F$10:$F$109,MATCH(C34,'VERSIONES'!$B$10:$B$109,0)))=1,"",INDEX('VERSIONES'!$F$10:$F$109,MATCH(C34,'VERSIONES'!$B$10:$B$109,0))),"")&amp;""))&gt;0,UPPER(SUBSTITUTE(SUBSTITUTE(TRIM(E34&amp;""),"²","2"),"³","3"))&lt;&gt;UPPER(SUBSTITUTE(SUBSTITUTE(TRIM(IFERROR(IF(COUNTBLANK(INDEX('VERSIONES'!$F$10:$F$109,MATCH(C34,'VERSIONES'!$B$10:$B$109,0)))=1,"",INDEX('VERSIONES'!$F$10:$F$109,MATCH(C34,'VERSIONES'!$B$10:$B$109,0))),"")&amp;""),"²","2"),"³","3"))),IF(AND(ISNUMBER(IFERROR(IF(COUNTBLANK(INDEX('VERSIONES'!$G$10:$G$109,MATCH(C34,'VERSIONES'!$B$10:$B$109,0)))=1,"",INDEX('VERSIONES'!$G$10:$G$109,MATCH(C34,'VERSIONES'!$B$10:$B$109,0))),"")),ISNUMBER(F34)),ABS(IFERROR(IF(COUNTBLANK(INDEX('VERSIONES'!$G$10:$G$109,MATCH(C34,'VERSIONES'!$B$10:$B$109,0)))=1,"",INDEX('VERSIONES'!$G$10:$G$109,MATCH(C34,'VERSIONES'!$B$10:$B$109,0))),"")-F34)&gt;0.00000001,FALSE)),2,IF(AND(M34=1,IFERROR(IF(COUNTBLANK(INDEX('VERSIONES'!$W$10:$W$109,MATCH(C34,'VERSIONES'!$B$10:$B$109,0)))=1,"",INDEX('VERSIONES'!$W$10:$W$109,MATCH(C34,'VERSIONES'!$B$10:$B$109,0))),"")=1),0,1))),2))</f>
      </c>
    </row>
    <row r="35" ht="82" customHeight="1">
      <c r="B35" s="39" t="n">
        <v>26</v>
      </c>
      <c r="C35" s="44"/>
      <c r="D35" s="44"/>
      <c r="E35" s="44"/>
      <c r="F35" s="46"/>
      <c r="G35" s="47"/>
      <c r="H35" s="44"/>
      <c r="I35" s="40">
        <f>IFERROR(IF(AND(IF(ISNUMBER(C35),AND(C35&gt;=1,C35&lt;=100,C35=INT(C35)),FALSE),IFERROR(IF(COUNTBLANK(INDEX('VERSIONES'!$L$10:$L$109,MATCH(C35,'VERSIONES'!$B$10:$B$109,0)))=1,"",INDEX('VERSIONES'!$L$10:$L$109,MATCH(C35,'VERSIONES'!$B$10:$B$109,0))),"")="A otra fase",IFERROR(IF(COUNTBLANK(INDEX('VERSIONES'!$W$10:$W$109,MATCH(C35,'VERSIONES'!$B$10:$B$109,0)))=1,"",INDEX('VERSIONES'!$W$10:$W$109,MATCH(C35,'VERSIONES'!$B$10:$B$109,0))),"")=1,NOT(OR(IF(LEN(TRIM(C35&amp;""))=0,FALSE,NOT(IF(ISNUMBER(C35),AND(C35&gt;=1,C35&lt;=100,C35=INT(C35)),FALSE))),AND(IF(ISNUMBER(C35),AND(C35&gt;=1,C35&lt;=100,C35=INT(C35)),FALSE),LEN(TRIM(IFERROR(IF(COUNTBLANK(INDEX('VERSIONES'!$L$10:$L$109,MATCH(C35,'VERSIONES'!$B$10:$B$109,0)))=1,"",INDEX('VERSIONES'!$L$10:$L$109,MATCH(C35,'VERSIONES'!$B$10:$B$109,0))),"")&amp;""))&gt;0,IFERROR(IF(COUNTBLANK(INDEX('VERSIONES'!$L$10:$L$109,MATCH(C35,'VERSIONES'!$B$10:$B$109,0)))=1,"",INDEX('VERSIONES'!$L$10:$L$109,MATCH(C35,'VERSIONES'!$B$10:$B$109,0))),"")&lt;&gt;"A otra fase"),AND(IF(ISNUMBER(C35),AND(C35&gt;=1,C35&lt;=100,C35=INT(C35)),FALSE),COUNTIF($C$10:$C$39,C35)&gt;1),IF(LEN(TRIM(F35&amp;""))=0,FALSE,NOT(IF(ISNUMBER(F35),AND(F35&gt;=0,F35=ROUND(F35,6)),FALSE))),IF(LEN(TRIM(G35&amp;""))=0,FALSE,NOT(IF(ISNUMBER(G35),AND(G35=ROUND(G35,4)),FALSE))),AND(LEN(TRIM(E35&amp;""))&gt;0,LEN(TRIM(IFERROR(IF(COUNTBLANK(INDEX('VERSIONES'!$F$10:$F$109,MATCH(C35,'VERSIONES'!$B$10:$B$109,0)))=1,"",INDEX('VERSIONES'!$F$10:$F$109,MATCH(C35,'VERSIONES'!$B$10:$B$109,0))),"")&amp;""))&gt;0,UPPER(SUBSTITUTE(SUBSTITUTE(TRIM(E35&amp;""),"²","2"),"³","3"))&lt;&gt;UPPER(SUBSTITUTE(SUBSTITUTE(TRIM(IFERROR(IF(COUNTBLANK(INDEX('VERSIONES'!$F$10:$F$109,MATCH(C35,'VERSIONES'!$B$10:$B$109,0)))=1,"",INDEX('VERSIONES'!$F$10:$F$109,MATCH(C35,'VERSIONES'!$B$10:$B$109,0))),"")&amp;""),"²","2"),"³","3"))),IF(AND(ISNUMBER(IFERROR(IF(COUNTBLANK(INDEX('VERSIONES'!$G$10:$G$109,MATCH(C35,'VERSIONES'!$B$10:$B$109,0)))=1,"",INDEX('VERSIONES'!$G$10:$G$109,MATCH(C35,'VERSIONES'!$B$10:$B$109,0))),"")),ISNUMBER(F35)),ABS(IFERROR(IF(COUNTBLANK(INDEX('VERSIONES'!$G$10:$G$109,MATCH(C35,'VERSIONES'!$B$10:$B$109,0)))=1,"",INDEX('VERSIONES'!$G$10:$G$109,MATCH(C35,'VERSIONES'!$B$10:$B$109,0))),"")-F35)&gt;0.00000001,FALSE)))),IFERROR(IF(COUNTBLANK(INDEX('VERSIONES'!$Q$10:$Q$109,MATCH(C35,'VERSIONES'!$B$10:$B$109,0)))=1,"",INDEX('VERSIONES'!$Q$10:$Q$109,MATCH(C35,'VERSIONES'!$B$10:$B$109,0))),""),""),"")</f>
      </c>
      <c r="J35" s="40">
        <f>IFERROR(IF(AND(IF(ISNUMBER(C35),AND(C35&gt;=1,C35&lt;=100,C35=INT(C35)),FALSE),IFERROR(IF(COUNTBLANK(INDEX('VERSIONES'!$L$10:$L$109,MATCH(C35,'VERSIONES'!$B$10:$B$109,0)))=1,"",INDEX('VERSIONES'!$L$10:$L$109,MATCH(C35,'VERSIONES'!$B$10:$B$109,0))),"")="A otra fase",AND(LEN(TRIM(D35&amp;""))&gt;0,TRIM(D35)&lt;&gt;"Pendiente",TRIM(D35)&lt;&gt;"Por confirmar"),LEN(TRIM(E35&amp;""))&gt;0,UPPER(SUBSTITUTE(SUBSTITUTE(TRIM(E35&amp;""),"²","2"),"³","3"))=UPPER(SUBSTITUTE(SUBSTITUTE(TRIM(IFERROR(IF(COUNTBLANK(INDEX('VERSIONES'!$F$10:$F$109,MATCH(C35,'VERSIONES'!$B$10:$B$109,0)))=1,"",INDEX('VERSIONES'!$F$10:$F$109,MATCH(C35,'VERSIONES'!$B$10:$B$109,0))),"")&amp;""),"²","2"),"³","3")),IF(ISNUMBER(F35),AND(F35&gt;=0,F35=ROUND(F35,6)),FALSE),IF(ISNUMBER(G35),AND(G35=ROUND(G35,4)),FALSE),AND(LEN(TRIM(H35&amp;""))&gt;0,TRIM(H35)&lt;&gt;"Pendiente",TRIM(H35)&lt;&gt;"Por confirmar"),NOT(OR(IF(LEN(TRIM(C35&amp;""))=0,FALSE,NOT(IF(ISNUMBER(C35),AND(C35&gt;=1,C35&lt;=100,C35=INT(C35)),FALSE))),AND(IF(ISNUMBER(C35),AND(C35&gt;=1,C35&lt;=100,C35=INT(C35)),FALSE),LEN(TRIM(IFERROR(IF(COUNTBLANK(INDEX('VERSIONES'!$L$10:$L$109,MATCH(C35,'VERSIONES'!$B$10:$B$109,0)))=1,"",INDEX('VERSIONES'!$L$10:$L$109,MATCH(C35,'VERSIONES'!$B$10:$B$109,0))),"")&amp;""))&gt;0,IFERROR(IF(COUNTBLANK(INDEX('VERSIONES'!$L$10:$L$109,MATCH(C35,'VERSIONES'!$B$10:$B$109,0)))=1,"",INDEX('VERSIONES'!$L$10:$L$109,MATCH(C35,'VERSIONES'!$B$10:$B$109,0))),"")&lt;&gt;"A otra fase"),AND(IF(ISNUMBER(C35),AND(C35&gt;=1,C35&lt;=100,C35=INT(C35)),FALSE),COUNTIF($C$10:$C$39,C35)&gt;1),IF(LEN(TRIM(F35&amp;""))=0,FALSE,NOT(IF(ISNUMBER(F35),AND(F35&gt;=0,F35=ROUND(F35,6)),FALSE))),IF(LEN(TRIM(G35&amp;""))=0,FALSE,NOT(IF(ISNUMBER(G35),AND(G35=ROUND(G35,4)),FALSE))),AND(LEN(TRIM(E35&amp;""))&gt;0,LEN(TRIM(IFERROR(IF(COUNTBLANK(INDEX('VERSIONES'!$F$10:$F$109,MATCH(C35,'VERSIONES'!$B$10:$B$109,0)))=1,"",INDEX('VERSIONES'!$F$10:$F$109,MATCH(C35,'VERSIONES'!$B$10:$B$109,0))),"")&amp;""))&gt;0,UPPER(SUBSTITUTE(SUBSTITUTE(TRIM(E35&amp;""),"²","2"),"³","3"))&lt;&gt;UPPER(SUBSTITUTE(SUBSTITUTE(TRIM(IFERROR(IF(COUNTBLANK(INDEX('VERSIONES'!$F$10:$F$109,MATCH(C35,'VERSIONES'!$B$10:$B$109,0)))=1,"",INDEX('VERSIONES'!$F$10:$F$109,MATCH(C35,'VERSIONES'!$B$10:$B$109,0))),"")&amp;""),"²","2"),"³","3"))),IF(AND(ISNUMBER(IFERROR(IF(COUNTBLANK(INDEX('VERSIONES'!$G$10:$G$109,MATCH(C35,'VERSIONES'!$B$10:$B$109,0)))=1,"",INDEX('VERSIONES'!$G$10:$G$109,MATCH(C35,'VERSIONES'!$B$10:$B$109,0))),"")),ISNUMBER(F35)),ABS(IFERROR(IF(COUNTBLANK(INDEX('VERSIONES'!$G$10:$G$109,MATCH(C35,'VERSIONES'!$B$10:$B$109,0)))=1,"",INDEX('VERSIONES'!$G$10:$G$109,MATCH(C35,'VERSIONES'!$B$10:$B$109,0))),"")-F35)&gt;0.00000001,FALSE)))),ROUND(F35*G35,2),""),"")</f>
      </c>
      <c r="K35" s="39">
        <f>IF(NOT(ISNUMBER(N35)),"",IF(N35=2,"ROJO",IF(N35=1,"ÁMBAR","VERDE")))</f>
      </c>
      <c r="L35" s="39">
        <f>IFERROR(IF(NOT(COUNTA(C35:H35)&gt;0),"",IF(N35=2,"Revisamos ID único, tipo A otra fase, unidad y cantidad íntegra. No duplicamos ni inventamos un traslado.",IF(N35=1,IF(ISNUMBER(J35),"La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35" s="41" t="n">
        <f>IFERROR(IF(AND(IF(ISNUMBER(C35),AND(C35&gt;=1,C35&lt;=100,C35=INT(C35)),FALSE),IFERROR(IF(COUNTBLANK(INDEX('VERSIONES'!$L$10:$L$109,MATCH(C35,'VERSIONES'!$B$10:$B$109,0)))=1,"",INDEX('VERSIONES'!$L$10:$L$109,MATCH(C35,'VERSIONES'!$B$10:$B$109,0))),"")="A otra fase",AND(LEN(TRIM(D35&amp;""))&gt;0,TRIM(D35)&lt;&gt;"Pendiente",TRIM(D35)&lt;&gt;"Por confirmar"),LEN(TRIM(E35&amp;""))&gt;0,UPPER(SUBSTITUTE(SUBSTITUTE(TRIM(E35&amp;""),"²","2"),"³","3"))=UPPER(SUBSTITUTE(SUBSTITUTE(TRIM(IFERROR(IF(COUNTBLANK(INDEX('VERSIONES'!$F$10:$F$109,MATCH(C35,'VERSIONES'!$B$10:$B$109,0)))=1,"",INDEX('VERSIONES'!$F$10:$F$109,MATCH(C35,'VERSIONES'!$B$10:$B$109,0))),"")&amp;""),"²","2"),"³","3")),IF(ISNUMBER(F35),AND(F35&gt;=0,F35=ROUND(F35,6)),FALSE),IF(ISNUMBER(G35),AND(G35=ROUND(G35,4)),FALSE),AND(LEN(TRIM(H35&amp;""))&gt;0,TRIM(H35)&lt;&gt;"Pendiente",TRIM(H35)&lt;&gt;"Por confirmar"),NOT(OR(IF(LEN(TRIM(C35&amp;""))=0,FALSE,NOT(IF(ISNUMBER(C35),AND(C35&gt;=1,C35&lt;=100,C35=INT(C35)),FALSE))),AND(IF(ISNUMBER(C35),AND(C35&gt;=1,C35&lt;=100,C35=INT(C35)),FALSE),LEN(TRIM(IFERROR(IF(COUNTBLANK(INDEX('VERSIONES'!$L$10:$L$109,MATCH(C35,'VERSIONES'!$B$10:$B$109,0)))=1,"",INDEX('VERSIONES'!$L$10:$L$109,MATCH(C35,'VERSIONES'!$B$10:$B$109,0))),"")&amp;""))&gt;0,IFERROR(IF(COUNTBLANK(INDEX('VERSIONES'!$L$10:$L$109,MATCH(C35,'VERSIONES'!$B$10:$B$109,0)))=1,"",INDEX('VERSIONES'!$L$10:$L$109,MATCH(C35,'VERSIONES'!$B$10:$B$109,0))),"")&lt;&gt;"A otra fase"),AND(IF(ISNUMBER(C35),AND(C35&gt;=1,C35&lt;=100,C35=INT(C35)),FALSE),COUNTIF($C$10:$C$39,C35)&gt;1),IF(LEN(TRIM(F35&amp;""))=0,FALSE,NOT(IF(ISNUMBER(F35),AND(F35&gt;=0,F35=ROUND(F35,6)),FALSE))),IF(LEN(TRIM(G35&amp;""))=0,FALSE,NOT(IF(ISNUMBER(G35),AND(G35=ROUND(G35,4)),FALSE))),AND(LEN(TRIM(E35&amp;""))&gt;0,LEN(TRIM(IFERROR(IF(COUNTBLANK(INDEX('VERSIONES'!$F$10:$F$109,MATCH(C35,'VERSIONES'!$B$10:$B$109,0)))=1,"",INDEX('VERSIONES'!$F$10:$F$109,MATCH(C35,'VERSIONES'!$B$10:$B$109,0))),"")&amp;""))&gt;0,UPPER(SUBSTITUTE(SUBSTITUTE(TRIM(E35&amp;""),"²","2"),"³","3"))&lt;&gt;UPPER(SUBSTITUTE(SUBSTITUTE(TRIM(IFERROR(IF(COUNTBLANK(INDEX('VERSIONES'!$F$10:$F$109,MATCH(C35,'VERSIONES'!$B$10:$B$109,0)))=1,"",INDEX('VERSIONES'!$F$10:$F$109,MATCH(C35,'VERSIONES'!$B$10:$B$109,0))),"")&amp;""),"²","2"),"³","3"))),IF(AND(ISNUMBER(IFERROR(IF(COUNTBLANK(INDEX('VERSIONES'!$G$10:$G$109,MATCH(C35,'VERSIONES'!$B$10:$B$109,0)))=1,"",INDEX('VERSIONES'!$G$10:$G$109,MATCH(C35,'VERSIONES'!$B$10:$B$109,0))),"")),ISNUMBER(F35)),ABS(IFERROR(IF(COUNTBLANK(INDEX('VERSIONES'!$G$10:$G$109,MATCH(C35,'VERSIONES'!$B$10:$B$109,0)))=1,"",INDEX('VERSIONES'!$G$10:$G$109,MATCH(C35,'VERSIONES'!$B$10:$B$109,0))),"")-F35)&gt;0.00000001,FALSE)))),1,0),0)</f>
        <v>0</v>
      </c>
      <c r="N35" s="41">
        <f>IF(OR(ISERROR(C35),ISERROR(D35),ISERROR(E35),ISERROR(F35),ISERROR(G35),ISERROR(H35)),2,IFERROR(IF(NOT(COUNTA(C35:H35)&gt;0),"",IF(OR(IF(LEN(TRIM(C35&amp;""))=0,FALSE,NOT(IF(ISNUMBER(C35),AND(C35&gt;=1,C35&lt;=100,C35=INT(C35)),FALSE))),AND(IF(ISNUMBER(C35),AND(C35&gt;=1,C35&lt;=100,C35=INT(C35)),FALSE),LEN(TRIM(IFERROR(IF(COUNTBLANK(INDEX('VERSIONES'!$L$10:$L$109,MATCH(C35,'VERSIONES'!$B$10:$B$109,0)))=1,"",INDEX('VERSIONES'!$L$10:$L$109,MATCH(C35,'VERSIONES'!$B$10:$B$109,0))),"")&amp;""))&gt;0,IFERROR(IF(COUNTBLANK(INDEX('VERSIONES'!$L$10:$L$109,MATCH(C35,'VERSIONES'!$B$10:$B$109,0)))=1,"",INDEX('VERSIONES'!$L$10:$L$109,MATCH(C35,'VERSIONES'!$B$10:$B$109,0))),"")&lt;&gt;"A otra fase"),AND(IF(ISNUMBER(C35),AND(C35&gt;=1,C35&lt;=100,C35=INT(C35)),FALSE),COUNTIF($C$10:$C$39,C35)&gt;1),IF(LEN(TRIM(F35&amp;""))=0,FALSE,NOT(IF(ISNUMBER(F35),AND(F35&gt;=0,F35=ROUND(F35,6)),FALSE))),IF(LEN(TRIM(G35&amp;""))=0,FALSE,NOT(IF(ISNUMBER(G35),AND(G35=ROUND(G35,4)),FALSE))),AND(LEN(TRIM(E35&amp;""))&gt;0,LEN(TRIM(IFERROR(IF(COUNTBLANK(INDEX('VERSIONES'!$F$10:$F$109,MATCH(C35,'VERSIONES'!$B$10:$B$109,0)))=1,"",INDEX('VERSIONES'!$F$10:$F$109,MATCH(C35,'VERSIONES'!$B$10:$B$109,0))),"")&amp;""))&gt;0,UPPER(SUBSTITUTE(SUBSTITUTE(TRIM(E35&amp;""),"²","2"),"³","3"))&lt;&gt;UPPER(SUBSTITUTE(SUBSTITUTE(TRIM(IFERROR(IF(COUNTBLANK(INDEX('VERSIONES'!$F$10:$F$109,MATCH(C35,'VERSIONES'!$B$10:$B$109,0)))=1,"",INDEX('VERSIONES'!$F$10:$F$109,MATCH(C35,'VERSIONES'!$B$10:$B$109,0))),"")&amp;""),"²","2"),"³","3"))),IF(AND(ISNUMBER(IFERROR(IF(COUNTBLANK(INDEX('VERSIONES'!$G$10:$G$109,MATCH(C35,'VERSIONES'!$B$10:$B$109,0)))=1,"",INDEX('VERSIONES'!$G$10:$G$109,MATCH(C35,'VERSIONES'!$B$10:$B$109,0))),"")),ISNUMBER(F35)),ABS(IFERROR(IF(COUNTBLANK(INDEX('VERSIONES'!$G$10:$G$109,MATCH(C35,'VERSIONES'!$B$10:$B$109,0)))=1,"",INDEX('VERSIONES'!$G$10:$G$109,MATCH(C35,'VERSIONES'!$B$10:$B$109,0))),"")-F35)&gt;0.00000001,FALSE)),2,IF(AND(M35=1,IFERROR(IF(COUNTBLANK(INDEX('VERSIONES'!$W$10:$W$109,MATCH(C35,'VERSIONES'!$B$10:$B$109,0)))=1,"",INDEX('VERSIONES'!$W$10:$W$109,MATCH(C35,'VERSIONES'!$B$10:$B$109,0))),"")=1),0,1))),2))</f>
      </c>
    </row>
    <row r="36" ht="82" customHeight="1">
      <c r="B36" s="39" t="n">
        <v>27</v>
      </c>
      <c r="C36" s="44"/>
      <c r="D36" s="44"/>
      <c r="E36" s="44"/>
      <c r="F36" s="46"/>
      <c r="G36" s="47"/>
      <c r="H36" s="44"/>
      <c r="I36" s="40">
        <f>IFERROR(IF(AND(IF(ISNUMBER(C36),AND(C36&gt;=1,C36&lt;=100,C36=INT(C36)),FALSE),IFERROR(IF(COUNTBLANK(INDEX('VERSIONES'!$L$10:$L$109,MATCH(C36,'VERSIONES'!$B$10:$B$109,0)))=1,"",INDEX('VERSIONES'!$L$10:$L$109,MATCH(C36,'VERSIONES'!$B$10:$B$109,0))),"")="A otra fase",IFERROR(IF(COUNTBLANK(INDEX('VERSIONES'!$W$10:$W$109,MATCH(C36,'VERSIONES'!$B$10:$B$109,0)))=1,"",INDEX('VERSIONES'!$W$10:$W$109,MATCH(C36,'VERSIONES'!$B$10:$B$109,0))),"")=1,NOT(OR(IF(LEN(TRIM(C36&amp;""))=0,FALSE,NOT(IF(ISNUMBER(C36),AND(C36&gt;=1,C36&lt;=100,C36=INT(C36)),FALSE))),AND(IF(ISNUMBER(C36),AND(C36&gt;=1,C36&lt;=100,C36=INT(C36)),FALSE),LEN(TRIM(IFERROR(IF(COUNTBLANK(INDEX('VERSIONES'!$L$10:$L$109,MATCH(C36,'VERSIONES'!$B$10:$B$109,0)))=1,"",INDEX('VERSIONES'!$L$10:$L$109,MATCH(C36,'VERSIONES'!$B$10:$B$109,0))),"")&amp;""))&gt;0,IFERROR(IF(COUNTBLANK(INDEX('VERSIONES'!$L$10:$L$109,MATCH(C36,'VERSIONES'!$B$10:$B$109,0)))=1,"",INDEX('VERSIONES'!$L$10:$L$109,MATCH(C36,'VERSIONES'!$B$10:$B$109,0))),"")&lt;&gt;"A otra fase"),AND(IF(ISNUMBER(C36),AND(C36&gt;=1,C36&lt;=100,C36=INT(C36)),FALSE),COUNTIF($C$10:$C$39,C36)&gt;1),IF(LEN(TRIM(F36&amp;""))=0,FALSE,NOT(IF(ISNUMBER(F36),AND(F36&gt;=0,F36=ROUND(F36,6)),FALSE))),IF(LEN(TRIM(G36&amp;""))=0,FALSE,NOT(IF(ISNUMBER(G36),AND(G36=ROUND(G36,4)),FALSE))),AND(LEN(TRIM(E36&amp;""))&gt;0,LEN(TRIM(IFERROR(IF(COUNTBLANK(INDEX('VERSIONES'!$F$10:$F$109,MATCH(C36,'VERSIONES'!$B$10:$B$109,0)))=1,"",INDEX('VERSIONES'!$F$10:$F$109,MATCH(C36,'VERSIONES'!$B$10:$B$109,0))),"")&amp;""))&gt;0,UPPER(SUBSTITUTE(SUBSTITUTE(TRIM(E36&amp;""),"²","2"),"³","3"))&lt;&gt;UPPER(SUBSTITUTE(SUBSTITUTE(TRIM(IFERROR(IF(COUNTBLANK(INDEX('VERSIONES'!$F$10:$F$109,MATCH(C36,'VERSIONES'!$B$10:$B$109,0)))=1,"",INDEX('VERSIONES'!$F$10:$F$109,MATCH(C36,'VERSIONES'!$B$10:$B$109,0))),"")&amp;""),"²","2"),"³","3"))),IF(AND(ISNUMBER(IFERROR(IF(COUNTBLANK(INDEX('VERSIONES'!$G$10:$G$109,MATCH(C36,'VERSIONES'!$B$10:$B$109,0)))=1,"",INDEX('VERSIONES'!$G$10:$G$109,MATCH(C36,'VERSIONES'!$B$10:$B$109,0))),"")),ISNUMBER(F36)),ABS(IFERROR(IF(COUNTBLANK(INDEX('VERSIONES'!$G$10:$G$109,MATCH(C36,'VERSIONES'!$B$10:$B$109,0)))=1,"",INDEX('VERSIONES'!$G$10:$G$109,MATCH(C36,'VERSIONES'!$B$10:$B$109,0))),"")-F36)&gt;0.00000001,FALSE)))),IFERROR(IF(COUNTBLANK(INDEX('VERSIONES'!$Q$10:$Q$109,MATCH(C36,'VERSIONES'!$B$10:$B$109,0)))=1,"",INDEX('VERSIONES'!$Q$10:$Q$109,MATCH(C36,'VERSIONES'!$B$10:$B$109,0))),""),""),"")</f>
      </c>
      <c r="J36" s="40">
        <f>IFERROR(IF(AND(IF(ISNUMBER(C36),AND(C36&gt;=1,C36&lt;=100,C36=INT(C36)),FALSE),IFERROR(IF(COUNTBLANK(INDEX('VERSIONES'!$L$10:$L$109,MATCH(C36,'VERSIONES'!$B$10:$B$109,0)))=1,"",INDEX('VERSIONES'!$L$10:$L$109,MATCH(C36,'VERSIONES'!$B$10:$B$109,0))),"")="A otra fase",AND(LEN(TRIM(D36&amp;""))&gt;0,TRIM(D36)&lt;&gt;"Pendiente",TRIM(D36)&lt;&gt;"Por confirmar"),LEN(TRIM(E36&amp;""))&gt;0,UPPER(SUBSTITUTE(SUBSTITUTE(TRIM(E36&amp;""),"²","2"),"³","3"))=UPPER(SUBSTITUTE(SUBSTITUTE(TRIM(IFERROR(IF(COUNTBLANK(INDEX('VERSIONES'!$F$10:$F$109,MATCH(C36,'VERSIONES'!$B$10:$B$109,0)))=1,"",INDEX('VERSIONES'!$F$10:$F$109,MATCH(C36,'VERSIONES'!$B$10:$B$109,0))),"")&amp;""),"²","2"),"³","3")),IF(ISNUMBER(F36),AND(F36&gt;=0,F36=ROUND(F36,6)),FALSE),IF(ISNUMBER(G36),AND(G36=ROUND(G36,4)),FALSE),AND(LEN(TRIM(H36&amp;""))&gt;0,TRIM(H36)&lt;&gt;"Pendiente",TRIM(H36)&lt;&gt;"Por confirmar"),NOT(OR(IF(LEN(TRIM(C36&amp;""))=0,FALSE,NOT(IF(ISNUMBER(C36),AND(C36&gt;=1,C36&lt;=100,C36=INT(C36)),FALSE))),AND(IF(ISNUMBER(C36),AND(C36&gt;=1,C36&lt;=100,C36=INT(C36)),FALSE),LEN(TRIM(IFERROR(IF(COUNTBLANK(INDEX('VERSIONES'!$L$10:$L$109,MATCH(C36,'VERSIONES'!$B$10:$B$109,0)))=1,"",INDEX('VERSIONES'!$L$10:$L$109,MATCH(C36,'VERSIONES'!$B$10:$B$109,0))),"")&amp;""))&gt;0,IFERROR(IF(COUNTBLANK(INDEX('VERSIONES'!$L$10:$L$109,MATCH(C36,'VERSIONES'!$B$10:$B$109,0)))=1,"",INDEX('VERSIONES'!$L$10:$L$109,MATCH(C36,'VERSIONES'!$B$10:$B$109,0))),"")&lt;&gt;"A otra fase"),AND(IF(ISNUMBER(C36),AND(C36&gt;=1,C36&lt;=100,C36=INT(C36)),FALSE),COUNTIF($C$10:$C$39,C36)&gt;1),IF(LEN(TRIM(F36&amp;""))=0,FALSE,NOT(IF(ISNUMBER(F36),AND(F36&gt;=0,F36=ROUND(F36,6)),FALSE))),IF(LEN(TRIM(G36&amp;""))=0,FALSE,NOT(IF(ISNUMBER(G36),AND(G36=ROUND(G36,4)),FALSE))),AND(LEN(TRIM(E36&amp;""))&gt;0,LEN(TRIM(IFERROR(IF(COUNTBLANK(INDEX('VERSIONES'!$F$10:$F$109,MATCH(C36,'VERSIONES'!$B$10:$B$109,0)))=1,"",INDEX('VERSIONES'!$F$10:$F$109,MATCH(C36,'VERSIONES'!$B$10:$B$109,0))),"")&amp;""))&gt;0,UPPER(SUBSTITUTE(SUBSTITUTE(TRIM(E36&amp;""),"²","2"),"³","3"))&lt;&gt;UPPER(SUBSTITUTE(SUBSTITUTE(TRIM(IFERROR(IF(COUNTBLANK(INDEX('VERSIONES'!$F$10:$F$109,MATCH(C36,'VERSIONES'!$B$10:$B$109,0)))=1,"",INDEX('VERSIONES'!$F$10:$F$109,MATCH(C36,'VERSIONES'!$B$10:$B$109,0))),"")&amp;""),"²","2"),"³","3"))),IF(AND(ISNUMBER(IFERROR(IF(COUNTBLANK(INDEX('VERSIONES'!$G$10:$G$109,MATCH(C36,'VERSIONES'!$B$10:$B$109,0)))=1,"",INDEX('VERSIONES'!$G$10:$G$109,MATCH(C36,'VERSIONES'!$B$10:$B$109,0))),"")),ISNUMBER(F36)),ABS(IFERROR(IF(COUNTBLANK(INDEX('VERSIONES'!$G$10:$G$109,MATCH(C36,'VERSIONES'!$B$10:$B$109,0)))=1,"",INDEX('VERSIONES'!$G$10:$G$109,MATCH(C36,'VERSIONES'!$B$10:$B$109,0))),"")-F36)&gt;0.00000001,FALSE)))),ROUND(F36*G36,2),""),"")</f>
      </c>
      <c r="K36" s="39">
        <f>IF(NOT(ISNUMBER(N36)),"",IF(N36=2,"ROJO",IF(N36=1,"ÁMBAR","VERDE")))</f>
      </c>
      <c r="L36" s="39">
        <f>IFERROR(IF(NOT(COUNTA(C36:H36)&gt;0),"",IF(N36=2,"Revisamos ID único, tipo A otra fase, unidad y cantidad íntegra. No duplicamos ni inventamos un traslado.",IF(N36=1,IF(ISNUMBER(J36),"La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36" s="41" t="n">
        <f>IFERROR(IF(AND(IF(ISNUMBER(C36),AND(C36&gt;=1,C36&lt;=100,C36=INT(C36)),FALSE),IFERROR(IF(COUNTBLANK(INDEX('VERSIONES'!$L$10:$L$109,MATCH(C36,'VERSIONES'!$B$10:$B$109,0)))=1,"",INDEX('VERSIONES'!$L$10:$L$109,MATCH(C36,'VERSIONES'!$B$10:$B$109,0))),"")="A otra fase",AND(LEN(TRIM(D36&amp;""))&gt;0,TRIM(D36)&lt;&gt;"Pendiente",TRIM(D36)&lt;&gt;"Por confirmar"),LEN(TRIM(E36&amp;""))&gt;0,UPPER(SUBSTITUTE(SUBSTITUTE(TRIM(E36&amp;""),"²","2"),"³","3"))=UPPER(SUBSTITUTE(SUBSTITUTE(TRIM(IFERROR(IF(COUNTBLANK(INDEX('VERSIONES'!$F$10:$F$109,MATCH(C36,'VERSIONES'!$B$10:$B$109,0)))=1,"",INDEX('VERSIONES'!$F$10:$F$109,MATCH(C36,'VERSIONES'!$B$10:$B$109,0))),"")&amp;""),"²","2"),"³","3")),IF(ISNUMBER(F36),AND(F36&gt;=0,F36=ROUND(F36,6)),FALSE),IF(ISNUMBER(G36),AND(G36=ROUND(G36,4)),FALSE),AND(LEN(TRIM(H36&amp;""))&gt;0,TRIM(H36)&lt;&gt;"Pendiente",TRIM(H36)&lt;&gt;"Por confirmar"),NOT(OR(IF(LEN(TRIM(C36&amp;""))=0,FALSE,NOT(IF(ISNUMBER(C36),AND(C36&gt;=1,C36&lt;=100,C36=INT(C36)),FALSE))),AND(IF(ISNUMBER(C36),AND(C36&gt;=1,C36&lt;=100,C36=INT(C36)),FALSE),LEN(TRIM(IFERROR(IF(COUNTBLANK(INDEX('VERSIONES'!$L$10:$L$109,MATCH(C36,'VERSIONES'!$B$10:$B$109,0)))=1,"",INDEX('VERSIONES'!$L$10:$L$109,MATCH(C36,'VERSIONES'!$B$10:$B$109,0))),"")&amp;""))&gt;0,IFERROR(IF(COUNTBLANK(INDEX('VERSIONES'!$L$10:$L$109,MATCH(C36,'VERSIONES'!$B$10:$B$109,0)))=1,"",INDEX('VERSIONES'!$L$10:$L$109,MATCH(C36,'VERSIONES'!$B$10:$B$109,0))),"")&lt;&gt;"A otra fase"),AND(IF(ISNUMBER(C36),AND(C36&gt;=1,C36&lt;=100,C36=INT(C36)),FALSE),COUNTIF($C$10:$C$39,C36)&gt;1),IF(LEN(TRIM(F36&amp;""))=0,FALSE,NOT(IF(ISNUMBER(F36),AND(F36&gt;=0,F36=ROUND(F36,6)),FALSE))),IF(LEN(TRIM(G36&amp;""))=0,FALSE,NOT(IF(ISNUMBER(G36),AND(G36=ROUND(G36,4)),FALSE))),AND(LEN(TRIM(E36&amp;""))&gt;0,LEN(TRIM(IFERROR(IF(COUNTBLANK(INDEX('VERSIONES'!$F$10:$F$109,MATCH(C36,'VERSIONES'!$B$10:$B$109,0)))=1,"",INDEX('VERSIONES'!$F$10:$F$109,MATCH(C36,'VERSIONES'!$B$10:$B$109,0))),"")&amp;""))&gt;0,UPPER(SUBSTITUTE(SUBSTITUTE(TRIM(E36&amp;""),"²","2"),"³","3"))&lt;&gt;UPPER(SUBSTITUTE(SUBSTITUTE(TRIM(IFERROR(IF(COUNTBLANK(INDEX('VERSIONES'!$F$10:$F$109,MATCH(C36,'VERSIONES'!$B$10:$B$109,0)))=1,"",INDEX('VERSIONES'!$F$10:$F$109,MATCH(C36,'VERSIONES'!$B$10:$B$109,0))),"")&amp;""),"²","2"),"³","3"))),IF(AND(ISNUMBER(IFERROR(IF(COUNTBLANK(INDEX('VERSIONES'!$G$10:$G$109,MATCH(C36,'VERSIONES'!$B$10:$B$109,0)))=1,"",INDEX('VERSIONES'!$G$10:$G$109,MATCH(C36,'VERSIONES'!$B$10:$B$109,0))),"")),ISNUMBER(F36)),ABS(IFERROR(IF(COUNTBLANK(INDEX('VERSIONES'!$G$10:$G$109,MATCH(C36,'VERSIONES'!$B$10:$B$109,0)))=1,"",INDEX('VERSIONES'!$G$10:$G$109,MATCH(C36,'VERSIONES'!$B$10:$B$109,0))),"")-F36)&gt;0.00000001,FALSE)))),1,0),0)</f>
        <v>0</v>
      </c>
      <c r="N36" s="41">
        <f>IF(OR(ISERROR(C36),ISERROR(D36),ISERROR(E36),ISERROR(F36),ISERROR(G36),ISERROR(H36)),2,IFERROR(IF(NOT(COUNTA(C36:H36)&gt;0),"",IF(OR(IF(LEN(TRIM(C36&amp;""))=0,FALSE,NOT(IF(ISNUMBER(C36),AND(C36&gt;=1,C36&lt;=100,C36=INT(C36)),FALSE))),AND(IF(ISNUMBER(C36),AND(C36&gt;=1,C36&lt;=100,C36=INT(C36)),FALSE),LEN(TRIM(IFERROR(IF(COUNTBLANK(INDEX('VERSIONES'!$L$10:$L$109,MATCH(C36,'VERSIONES'!$B$10:$B$109,0)))=1,"",INDEX('VERSIONES'!$L$10:$L$109,MATCH(C36,'VERSIONES'!$B$10:$B$109,0))),"")&amp;""))&gt;0,IFERROR(IF(COUNTBLANK(INDEX('VERSIONES'!$L$10:$L$109,MATCH(C36,'VERSIONES'!$B$10:$B$109,0)))=1,"",INDEX('VERSIONES'!$L$10:$L$109,MATCH(C36,'VERSIONES'!$B$10:$B$109,0))),"")&lt;&gt;"A otra fase"),AND(IF(ISNUMBER(C36),AND(C36&gt;=1,C36&lt;=100,C36=INT(C36)),FALSE),COUNTIF($C$10:$C$39,C36)&gt;1),IF(LEN(TRIM(F36&amp;""))=0,FALSE,NOT(IF(ISNUMBER(F36),AND(F36&gt;=0,F36=ROUND(F36,6)),FALSE))),IF(LEN(TRIM(G36&amp;""))=0,FALSE,NOT(IF(ISNUMBER(G36),AND(G36=ROUND(G36,4)),FALSE))),AND(LEN(TRIM(E36&amp;""))&gt;0,LEN(TRIM(IFERROR(IF(COUNTBLANK(INDEX('VERSIONES'!$F$10:$F$109,MATCH(C36,'VERSIONES'!$B$10:$B$109,0)))=1,"",INDEX('VERSIONES'!$F$10:$F$109,MATCH(C36,'VERSIONES'!$B$10:$B$109,0))),"")&amp;""))&gt;0,UPPER(SUBSTITUTE(SUBSTITUTE(TRIM(E36&amp;""),"²","2"),"³","3"))&lt;&gt;UPPER(SUBSTITUTE(SUBSTITUTE(TRIM(IFERROR(IF(COUNTBLANK(INDEX('VERSIONES'!$F$10:$F$109,MATCH(C36,'VERSIONES'!$B$10:$B$109,0)))=1,"",INDEX('VERSIONES'!$F$10:$F$109,MATCH(C36,'VERSIONES'!$B$10:$B$109,0))),"")&amp;""),"²","2"),"³","3"))),IF(AND(ISNUMBER(IFERROR(IF(COUNTBLANK(INDEX('VERSIONES'!$G$10:$G$109,MATCH(C36,'VERSIONES'!$B$10:$B$109,0)))=1,"",INDEX('VERSIONES'!$G$10:$G$109,MATCH(C36,'VERSIONES'!$B$10:$B$109,0))),"")),ISNUMBER(F36)),ABS(IFERROR(IF(COUNTBLANK(INDEX('VERSIONES'!$G$10:$G$109,MATCH(C36,'VERSIONES'!$B$10:$B$109,0)))=1,"",INDEX('VERSIONES'!$G$10:$G$109,MATCH(C36,'VERSIONES'!$B$10:$B$109,0))),"")-F36)&gt;0.00000001,FALSE)),2,IF(AND(M36=1,IFERROR(IF(COUNTBLANK(INDEX('VERSIONES'!$W$10:$W$109,MATCH(C36,'VERSIONES'!$B$10:$B$109,0)))=1,"",INDEX('VERSIONES'!$W$10:$W$109,MATCH(C36,'VERSIONES'!$B$10:$B$109,0))),"")=1),0,1))),2))</f>
      </c>
    </row>
    <row r="37" ht="82" customHeight="1">
      <c r="B37" s="39" t="n">
        <v>28</v>
      </c>
      <c r="C37" s="44"/>
      <c r="D37" s="44"/>
      <c r="E37" s="44"/>
      <c r="F37" s="46"/>
      <c r="G37" s="47"/>
      <c r="H37" s="44"/>
      <c r="I37" s="40">
        <f>IFERROR(IF(AND(IF(ISNUMBER(C37),AND(C37&gt;=1,C37&lt;=100,C37=INT(C37)),FALSE),IFERROR(IF(COUNTBLANK(INDEX('VERSIONES'!$L$10:$L$109,MATCH(C37,'VERSIONES'!$B$10:$B$109,0)))=1,"",INDEX('VERSIONES'!$L$10:$L$109,MATCH(C37,'VERSIONES'!$B$10:$B$109,0))),"")="A otra fase",IFERROR(IF(COUNTBLANK(INDEX('VERSIONES'!$W$10:$W$109,MATCH(C37,'VERSIONES'!$B$10:$B$109,0)))=1,"",INDEX('VERSIONES'!$W$10:$W$109,MATCH(C37,'VERSIONES'!$B$10:$B$109,0))),"")=1,NOT(OR(IF(LEN(TRIM(C37&amp;""))=0,FALSE,NOT(IF(ISNUMBER(C37),AND(C37&gt;=1,C37&lt;=100,C37=INT(C37)),FALSE))),AND(IF(ISNUMBER(C37),AND(C37&gt;=1,C37&lt;=100,C37=INT(C37)),FALSE),LEN(TRIM(IFERROR(IF(COUNTBLANK(INDEX('VERSIONES'!$L$10:$L$109,MATCH(C37,'VERSIONES'!$B$10:$B$109,0)))=1,"",INDEX('VERSIONES'!$L$10:$L$109,MATCH(C37,'VERSIONES'!$B$10:$B$109,0))),"")&amp;""))&gt;0,IFERROR(IF(COUNTBLANK(INDEX('VERSIONES'!$L$10:$L$109,MATCH(C37,'VERSIONES'!$B$10:$B$109,0)))=1,"",INDEX('VERSIONES'!$L$10:$L$109,MATCH(C37,'VERSIONES'!$B$10:$B$109,0))),"")&lt;&gt;"A otra fase"),AND(IF(ISNUMBER(C37),AND(C37&gt;=1,C37&lt;=100,C37=INT(C37)),FALSE),COUNTIF($C$10:$C$39,C37)&gt;1),IF(LEN(TRIM(F37&amp;""))=0,FALSE,NOT(IF(ISNUMBER(F37),AND(F37&gt;=0,F37=ROUND(F37,6)),FALSE))),IF(LEN(TRIM(G37&amp;""))=0,FALSE,NOT(IF(ISNUMBER(G37),AND(G37=ROUND(G37,4)),FALSE))),AND(LEN(TRIM(E37&amp;""))&gt;0,LEN(TRIM(IFERROR(IF(COUNTBLANK(INDEX('VERSIONES'!$F$10:$F$109,MATCH(C37,'VERSIONES'!$B$10:$B$109,0)))=1,"",INDEX('VERSIONES'!$F$10:$F$109,MATCH(C37,'VERSIONES'!$B$10:$B$109,0))),"")&amp;""))&gt;0,UPPER(SUBSTITUTE(SUBSTITUTE(TRIM(E37&amp;""),"²","2"),"³","3"))&lt;&gt;UPPER(SUBSTITUTE(SUBSTITUTE(TRIM(IFERROR(IF(COUNTBLANK(INDEX('VERSIONES'!$F$10:$F$109,MATCH(C37,'VERSIONES'!$B$10:$B$109,0)))=1,"",INDEX('VERSIONES'!$F$10:$F$109,MATCH(C37,'VERSIONES'!$B$10:$B$109,0))),"")&amp;""),"²","2"),"³","3"))),IF(AND(ISNUMBER(IFERROR(IF(COUNTBLANK(INDEX('VERSIONES'!$G$10:$G$109,MATCH(C37,'VERSIONES'!$B$10:$B$109,0)))=1,"",INDEX('VERSIONES'!$G$10:$G$109,MATCH(C37,'VERSIONES'!$B$10:$B$109,0))),"")),ISNUMBER(F37)),ABS(IFERROR(IF(COUNTBLANK(INDEX('VERSIONES'!$G$10:$G$109,MATCH(C37,'VERSIONES'!$B$10:$B$109,0)))=1,"",INDEX('VERSIONES'!$G$10:$G$109,MATCH(C37,'VERSIONES'!$B$10:$B$109,0))),"")-F37)&gt;0.00000001,FALSE)))),IFERROR(IF(COUNTBLANK(INDEX('VERSIONES'!$Q$10:$Q$109,MATCH(C37,'VERSIONES'!$B$10:$B$109,0)))=1,"",INDEX('VERSIONES'!$Q$10:$Q$109,MATCH(C37,'VERSIONES'!$B$10:$B$109,0))),""),""),"")</f>
      </c>
      <c r="J37" s="40">
        <f>IFERROR(IF(AND(IF(ISNUMBER(C37),AND(C37&gt;=1,C37&lt;=100,C37=INT(C37)),FALSE),IFERROR(IF(COUNTBLANK(INDEX('VERSIONES'!$L$10:$L$109,MATCH(C37,'VERSIONES'!$B$10:$B$109,0)))=1,"",INDEX('VERSIONES'!$L$10:$L$109,MATCH(C37,'VERSIONES'!$B$10:$B$109,0))),"")="A otra fase",AND(LEN(TRIM(D37&amp;""))&gt;0,TRIM(D37)&lt;&gt;"Pendiente",TRIM(D37)&lt;&gt;"Por confirmar"),LEN(TRIM(E37&amp;""))&gt;0,UPPER(SUBSTITUTE(SUBSTITUTE(TRIM(E37&amp;""),"²","2"),"³","3"))=UPPER(SUBSTITUTE(SUBSTITUTE(TRIM(IFERROR(IF(COUNTBLANK(INDEX('VERSIONES'!$F$10:$F$109,MATCH(C37,'VERSIONES'!$B$10:$B$109,0)))=1,"",INDEX('VERSIONES'!$F$10:$F$109,MATCH(C37,'VERSIONES'!$B$10:$B$109,0))),"")&amp;""),"²","2"),"³","3")),IF(ISNUMBER(F37),AND(F37&gt;=0,F37=ROUND(F37,6)),FALSE),IF(ISNUMBER(G37),AND(G37=ROUND(G37,4)),FALSE),AND(LEN(TRIM(H37&amp;""))&gt;0,TRIM(H37)&lt;&gt;"Pendiente",TRIM(H37)&lt;&gt;"Por confirmar"),NOT(OR(IF(LEN(TRIM(C37&amp;""))=0,FALSE,NOT(IF(ISNUMBER(C37),AND(C37&gt;=1,C37&lt;=100,C37=INT(C37)),FALSE))),AND(IF(ISNUMBER(C37),AND(C37&gt;=1,C37&lt;=100,C37=INT(C37)),FALSE),LEN(TRIM(IFERROR(IF(COUNTBLANK(INDEX('VERSIONES'!$L$10:$L$109,MATCH(C37,'VERSIONES'!$B$10:$B$109,0)))=1,"",INDEX('VERSIONES'!$L$10:$L$109,MATCH(C37,'VERSIONES'!$B$10:$B$109,0))),"")&amp;""))&gt;0,IFERROR(IF(COUNTBLANK(INDEX('VERSIONES'!$L$10:$L$109,MATCH(C37,'VERSIONES'!$B$10:$B$109,0)))=1,"",INDEX('VERSIONES'!$L$10:$L$109,MATCH(C37,'VERSIONES'!$B$10:$B$109,0))),"")&lt;&gt;"A otra fase"),AND(IF(ISNUMBER(C37),AND(C37&gt;=1,C37&lt;=100,C37=INT(C37)),FALSE),COUNTIF($C$10:$C$39,C37)&gt;1),IF(LEN(TRIM(F37&amp;""))=0,FALSE,NOT(IF(ISNUMBER(F37),AND(F37&gt;=0,F37=ROUND(F37,6)),FALSE))),IF(LEN(TRIM(G37&amp;""))=0,FALSE,NOT(IF(ISNUMBER(G37),AND(G37=ROUND(G37,4)),FALSE))),AND(LEN(TRIM(E37&amp;""))&gt;0,LEN(TRIM(IFERROR(IF(COUNTBLANK(INDEX('VERSIONES'!$F$10:$F$109,MATCH(C37,'VERSIONES'!$B$10:$B$109,0)))=1,"",INDEX('VERSIONES'!$F$10:$F$109,MATCH(C37,'VERSIONES'!$B$10:$B$109,0))),"")&amp;""))&gt;0,UPPER(SUBSTITUTE(SUBSTITUTE(TRIM(E37&amp;""),"²","2"),"³","3"))&lt;&gt;UPPER(SUBSTITUTE(SUBSTITUTE(TRIM(IFERROR(IF(COUNTBLANK(INDEX('VERSIONES'!$F$10:$F$109,MATCH(C37,'VERSIONES'!$B$10:$B$109,0)))=1,"",INDEX('VERSIONES'!$F$10:$F$109,MATCH(C37,'VERSIONES'!$B$10:$B$109,0))),"")&amp;""),"²","2"),"³","3"))),IF(AND(ISNUMBER(IFERROR(IF(COUNTBLANK(INDEX('VERSIONES'!$G$10:$G$109,MATCH(C37,'VERSIONES'!$B$10:$B$109,0)))=1,"",INDEX('VERSIONES'!$G$10:$G$109,MATCH(C37,'VERSIONES'!$B$10:$B$109,0))),"")),ISNUMBER(F37)),ABS(IFERROR(IF(COUNTBLANK(INDEX('VERSIONES'!$G$10:$G$109,MATCH(C37,'VERSIONES'!$B$10:$B$109,0)))=1,"",INDEX('VERSIONES'!$G$10:$G$109,MATCH(C37,'VERSIONES'!$B$10:$B$109,0))),"")-F37)&gt;0.00000001,FALSE)))),ROUND(F37*G37,2),""),"")</f>
      </c>
      <c r="K37" s="39">
        <f>IF(NOT(ISNUMBER(N37)),"",IF(N37=2,"ROJO",IF(N37=1,"ÁMBAR","VERDE")))</f>
      </c>
      <c r="L37" s="39">
        <f>IFERROR(IF(NOT(COUNTA(C37:H37)&gt;0),"",IF(N37=2,"Revisamos ID único, tipo A otra fase, unidad y cantidad íntegra. No duplicamos ni inventamos un traslado.",IF(N37=1,IF(ISNUMBER(J37),"La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37" s="41" t="n">
        <f>IFERROR(IF(AND(IF(ISNUMBER(C37),AND(C37&gt;=1,C37&lt;=100,C37=INT(C37)),FALSE),IFERROR(IF(COUNTBLANK(INDEX('VERSIONES'!$L$10:$L$109,MATCH(C37,'VERSIONES'!$B$10:$B$109,0)))=1,"",INDEX('VERSIONES'!$L$10:$L$109,MATCH(C37,'VERSIONES'!$B$10:$B$109,0))),"")="A otra fase",AND(LEN(TRIM(D37&amp;""))&gt;0,TRIM(D37)&lt;&gt;"Pendiente",TRIM(D37)&lt;&gt;"Por confirmar"),LEN(TRIM(E37&amp;""))&gt;0,UPPER(SUBSTITUTE(SUBSTITUTE(TRIM(E37&amp;""),"²","2"),"³","3"))=UPPER(SUBSTITUTE(SUBSTITUTE(TRIM(IFERROR(IF(COUNTBLANK(INDEX('VERSIONES'!$F$10:$F$109,MATCH(C37,'VERSIONES'!$B$10:$B$109,0)))=1,"",INDEX('VERSIONES'!$F$10:$F$109,MATCH(C37,'VERSIONES'!$B$10:$B$109,0))),"")&amp;""),"²","2"),"³","3")),IF(ISNUMBER(F37),AND(F37&gt;=0,F37=ROUND(F37,6)),FALSE),IF(ISNUMBER(G37),AND(G37=ROUND(G37,4)),FALSE),AND(LEN(TRIM(H37&amp;""))&gt;0,TRIM(H37)&lt;&gt;"Pendiente",TRIM(H37)&lt;&gt;"Por confirmar"),NOT(OR(IF(LEN(TRIM(C37&amp;""))=0,FALSE,NOT(IF(ISNUMBER(C37),AND(C37&gt;=1,C37&lt;=100,C37=INT(C37)),FALSE))),AND(IF(ISNUMBER(C37),AND(C37&gt;=1,C37&lt;=100,C37=INT(C37)),FALSE),LEN(TRIM(IFERROR(IF(COUNTBLANK(INDEX('VERSIONES'!$L$10:$L$109,MATCH(C37,'VERSIONES'!$B$10:$B$109,0)))=1,"",INDEX('VERSIONES'!$L$10:$L$109,MATCH(C37,'VERSIONES'!$B$10:$B$109,0))),"")&amp;""))&gt;0,IFERROR(IF(COUNTBLANK(INDEX('VERSIONES'!$L$10:$L$109,MATCH(C37,'VERSIONES'!$B$10:$B$109,0)))=1,"",INDEX('VERSIONES'!$L$10:$L$109,MATCH(C37,'VERSIONES'!$B$10:$B$109,0))),"")&lt;&gt;"A otra fase"),AND(IF(ISNUMBER(C37),AND(C37&gt;=1,C37&lt;=100,C37=INT(C37)),FALSE),COUNTIF($C$10:$C$39,C37)&gt;1),IF(LEN(TRIM(F37&amp;""))=0,FALSE,NOT(IF(ISNUMBER(F37),AND(F37&gt;=0,F37=ROUND(F37,6)),FALSE))),IF(LEN(TRIM(G37&amp;""))=0,FALSE,NOT(IF(ISNUMBER(G37),AND(G37=ROUND(G37,4)),FALSE))),AND(LEN(TRIM(E37&amp;""))&gt;0,LEN(TRIM(IFERROR(IF(COUNTBLANK(INDEX('VERSIONES'!$F$10:$F$109,MATCH(C37,'VERSIONES'!$B$10:$B$109,0)))=1,"",INDEX('VERSIONES'!$F$10:$F$109,MATCH(C37,'VERSIONES'!$B$10:$B$109,0))),"")&amp;""))&gt;0,UPPER(SUBSTITUTE(SUBSTITUTE(TRIM(E37&amp;""),"²","2"),"³","3"))&lt;&gt;UPPER(SUBSTITUTE(SUBSTITUTE(TRIM(IFERROR(IF(COUNTBLANK(INDEX('VERSIONES'!$F$10:$F$109,MATCH(C37,'VERSIONES'!$B$10:$B$109,0)))=1,"",INDEX('VERSIONES'!$F$10:$F$109,MATCH(C37,'VERSIONES'!$B$10:$B$109,0))),"")&amp;""),"²","2"),"³","3"))),IF(AND(ISNUMBER(IFERROR(IF(COUNTBLANK(INDEX('VERSIONES'!$G$10:$G$109,MATCH(C37,'VERSIONES'!$B$10:$B$109,0)))=1,"",INDEX('VERSIONES'!$G$10:$G$109,MATCH(C37,'VERSIONES'!$B$10:$B$109,0))),"")),ISNUMBER(F37)),ABS(IFERROR(IF(COUNTBLANK(INDEX('VERSIONES'!$G$10:$G$109,MATCH(C37,'VERSIONES'!$B$10:$B$109,0)))=1,"",INDEX('VERSIONES'!$G$10:$G$109,MATCH(C37,'VERSIONES'!$B$10:$B$109,0))),"")-F37)&gt;0.00000001,FALSE)))),1,0),0)</f>
        <v>0</v>
      </c>
      <c r="N37" s="41">
        <f>IF(OR(ISERROR(C37),ISERROR(D37),ISERROR(E37),ISERROR(F37),ISERROR(G37),ISERROR(H37)),2,IFERROR(IF(NOT(COUNTA(C37:H37)&gt;0),"",IF(OR(IF(LEN(TRIM(C37&amp;""))=0,FALSE,NOT(IF(ISNUMBER(C37),AND(C37&gt;=1,C37&lt;=100,C37=INT(C37)),FALSE))),AND(IF(ISNUMBER(C37),AND(C37&gt;=1,C37&lt;=100,C37=INT(C37)),FALSE),LEN(TRIM(IFERROR(IF(COUNTBLANK(INDEX('VERSIONES'!$L$10:$L$109,MATCH(C37,'VERSIONES'!$B$10:$B$109,0)))=1,"",INDEX('VERSIONES'!$L$10:$L$109,MATCH(C37,'VERSIONES'!$B$10:$B$109,0))),"")&amp;""))&gt;0,IFERROR(IF(COUNTBLANK(INDEX('VERSIONES'!$L$10:$L$109,MATCH(C37,'VERSIONES'!$B$10:$B$109,0)))=1,"",INDEX('VERSIONES'!$L$10:$L$109,MATCH(C37,'VERSIONES'!$B$10:$B$109,0))),"")&lt;&gt;"A otra fase"),AND(IF(ISNUMBER(C37),AND(C37&gt;=1,C37&lt;=100,C37=INT(C37)),FALSE),COUNTIF($C$10:$C$39,C37)&gt;1),IF(LEN(TRIM(F37&amp;""))=0,FALSE,NOT(IF(ISNUMBER(F37),AND(F37&gt;=0,F37=ROUND(F37,6)),FALSE))),IF(LEN(TRIM(G37&amp;""))=0,FALSE,NOT(IF(ISNUMBER(G37),AND(G37=ROUND(G37,4)),FALSE))),AND(LEN(TRIM(E37&amp;""))&gt;0,LEN(TRIM(IFERROR(IF(COUNTBLANK(INDEX('VERSIONES'!$F$10:$F$109,MATCH(C37,'VERSIONES'!$B$10:$B$109,0)))=1,"",INDEX('VERSIONES'!$F$10:$F$109,MATCH(C37,'VERSIONES'!$B$10:$B$109,0))),"")&amp;""))&gt;0,UPPER(SUBSTITUTE(SUBSTITUTE(TRIM(E37&amp;""),"²","2"),"³","3"))&lt;&gt;UPPER(SUBSTITUTE(SUBSTITUTE(TRIM(IFERROR(IF(COUNTBLANK(INDEX('VERSIONES'!$F$10:$F$109,MATCH(C37,'VERSIONES'!$B$10:$B$109,0)))=1,"",INDEX('VERSIONES'!$F$10:$F$109,MATCH(C37,'VERSIONES'!$B$10:$B$109,0))),"")&amp;""),"²","2"),"³","3"))),IF(AND(ISNUMBER(IFERROR(IF(COUNTBLANK(INDEX('VERSIONES'!$G$10:$G$109,MATCH(C37,'VERSIONES'!$B$10:$B$109,0)))=1,"",INDEX('VERSIONES'!$G$10:$G$109,MATCH(C37,'VERSIONES'!$B$10:$B$109,0))),"")),ISNUMBER(F37)),ABS(IFERROR(IF(COUNTBLANK(INDEX('VERSIONES'!$G$10:$G$109,MATCH(C37,'VERSIONES'!$B$10:$B$109,0)))=1,"",INDEX('VERSIONES'!$G$10:$G$109,MATCH(C37,'VERSIONES'!$B$10:$B$109,0))),"")-F37)&gt;0.00000001,FALSE)),2,IF(AND(M37=1,IFERROR(IF(COUNTBLANK(INDEX('VERSIONES'!$W$10:$W$109,MATCH(C37,'VERSIONES'!$B$10:$B$109,0)))=1,"",INDEX('VERSIONES'!$W$10:$W$109,MATCH(C37,'VERSIONES'!$B$10:$B$109,0))),"")=1),0,1))),2))</f>
      </c>
    </row>
    <row r="38" ht="82" customHeight="1">
      <c r="B38" s="39" t="n">
        <v>29</v>
      </c>
      <c r="C38" s="44"/>
      <c r="D38" s="44"/>
      <c r="E38" s="44"/>
      <c r="F38" s="46"/>
      <c r="G38" s="47"/>
      <c r="H38" s="44"/>
      <c r="I38" s="40">
        <f>IFERROR(IF(AND(IF(ISNUMBER(C38),AND(C38&gt;=1,C38&lt;=100,C38=INT(C38)),FALSE),IFERROR(IF(COUNTBLANK(INDEX('VERSIONES'!$L$10:$L$109,MATCH(C38,'VERSIONES'!$B$10:$B$109,0)))=1,"",INDEX('VERSIONES'!$L$10:$L$109,MATCH(C38,'VERSIONES'!$B$10:$B$109,0))),"")="A otra fase",IFERROR(IF(COUNTBLANK(INDEX('VERSIONES'!$W$10:$W$109,MATCH(C38,'VERSIONES'!$B$10:$B$109,0)))=1,"",INDEX('VERSIONES'!$W$10:$W$109,MATCH(C38,'VERSIONES'!$B$10:$B$109,0))),"")=1,NOT(OR(IF(LEN(TRIM(C38&amp;""))=0,FALSE,NOT(IF(ISNUMBER(C38),AND(C38&gt;=1,C38&lt;=100,C38=INT(C38)),FALSE))),AND(IF(ISNUMBER(C38),AND(C38&gt;=1,C38&lt;=100,C38=INT(C38)),FALSE),LEN(TRIM(IFERROR(IF(COUNTBLANK(INDEX('VERSIONES'!$L$10:$L$109,MATCH(C38,'VERSIONES'!$B$10:$B$109,0)))=1,"",INDEX('VERSIONES'!$L$10:$L$109,MATCH(C38,'VERSIONES'!$B$10:$B$109,0))),"")&amp;""))&gt;0,IFERROR(IF(COUNTBLANK(INDEX('VERSIONES'!$L$10:$L$109,MATCH(C38,'VERSIONES'!$B$10:$B$109,0)))=1,"",INDEX('VERSIONES'!$L$10:$L$109,MATCH(C38,'VERSIONES'!$B$10:$B$109,0))),"")&lt;&gt;"A otra fase"),AND(IF(ISNUMBER(C38),AND(C38&gt;=1,C38&lt;=100,C38=INT(C38)),FALSE),COUNTIF($C$10:$C$39,C38)&gt;1),IF(LEN(TRIM(F38&amp;""))=0,FALSE,NOT(IF(ISNUMBER(F38),AND(F38&gt;=0,F38=ROUND(F38,6)),FALSE))),IF(LEN(TRIM(G38&amp;""))=0,FALSE,NOT(IF(ISNUMBER(G38),AND(G38=ROUND(G38,4)),FALSE))),AND(LEN(TRIM(E38&amp;""))&gt;0,LEN(TRIM(IFERROR(IF(COUNTBLANK(INDEX('VERSIONES'!$F$10:$F$109,MATCH(C38,'VERSIONES'!$B$10:$B$109,0)))=1,"",INDEX('VERSIONES'!$F$10:$F$109,MATCH(C38,'VERSIONES'!$B$10:$B$109,0))),"")&amp;""))&gt;0,UPPER(SUBSTITUTE(SUBSTITUTE(TRIM(E38&amp;""),"²","2"),"³","3"))&lt;&gt;UPPER(SUBSTITUTE(SUBSTITUTE(TRIM(IFERROR(IF(COUNTBLANK(INDEX('VERSIONES'!$F$10:$F$109,MATCH(C38,'VERSIONES'!$B$10:$B$109,0)))=1,"",INDEX('VERSIONES'!$F$10:$F$109,MATCH(C38,'VERSIONES'!$B$10:$B$109,0))),"")&amp;""),"²","2"),"³","3"))),IF(AND(ISNUMBER(IFERROR(IF(COUNTBLANK(INDEX('VERSIONES'!$G$10:$G$109,MATCH(C38,'VERSIONES'!$B$10:$B$109,0)))=1,"",INDEX('VERSIONES'!$G$10:$G$109,MATCH(C38,'VERSIONES'!$B$10:$B$109,0))),"")),ISNUMBER(F38)),ABS(IFERROR(IF(COUNTBLANK(INDEX('VERSIONES'!$G$10:$G$109,MATCH(C38,'VERSIONES'!$B$10:$B$109,0)))=1,"",INDEX('VERSIONES'!$G$10:$G$109,MATCH(C38,'VERSIONES'!$B$10:$B$109,0))),"")-F38)&gt;0.00000001,FALSE)))),IFERROR(IF(COUNTBLANK(INDEX('VERSIONES'!$Q$10:$Q$109,MATCH(C38,'VERSIONES'!$B$10:$B$109,0)))=1,"",INDEX('VERSIONES'!$Q$10:$Q$109,MATCH(C38,'VERSIONES'!$B$10:$B$109,0))),""),""),"")</f>
      </c>
      <c r="J38" s="40">
        <f>IFERROR(IF(AND(IF(ISNUMBER(C38),AND(C38&gt;=1,C38&lt;=100,C38=INT(C38)),FALSE),IFERROR(IF(COUNTBLANK(INDEX('VERSIONES'!$L$10:$L$109,MATCH(C38,'VERSIONES'!$B$10:$B$109,0)))=1,"",INDEX('VERSIONES'!$L$10:$L$109,MATCH(C38,'VERSIONES'!$B$10:$B$109,0))),"")="A otra fase",AND(LEN(TRIM(D38&amp;""))&gt;0,TRIM(D38)&lt;&gt;"Pendiente",TRIM(D38)&lt;&gt;"Por confirmar"),LEN(TRIM(E38&amp;""))&gt;0,UPPER(SUBSTITUTE(SUBSTITUTE(TRIM(E38&amp;""),"²","2"),"³","3"))=UPPER(SUBSTITUTE(SUBSTITUTE(TRIM(IFERROR(IF(COUNTBLANK(INDEX('VERSIONES'!$F$10:$F$109,MATCH(C38,'VERSIONES'!$B$10:$B$109,0)))=1,"",INDEX('VERSIONES'!$F$10:$F$109,MATCH(C38,'VERSIONES'!$B$10:$B$109,0))),"")&amp;""),"²","2"),"³","3")),IF(ISNUMBER(F38),AND(F38&gt;=0,F38=ROUND(F38,6)),FALSE),IF(ISNUMBER(G38),AND(G38=ROUND(G38,4)),FALSE),AND(LEN(TRIM(H38&amp;""))&gt;0,TRIM(H38)&lt;&gt;"Pendiente",TRIM(H38)&lt;&gt;"Por confirmar"),NOT(OR(IF(LEN(TRIM(C38&amp;""))=0,FALSE,NOT(IF(ISNUMBER(C38),AND(C38&gt;=1,C38&lt;=100,C38=INT(C38)),FALSE))),AND(IF(ISNUMBER(C38),AND(C38&gt;=1,C38&lt;=100,C38=INT(C38)),FALSE),LEN(TRIM(IFERROR(IF(COUNTBLANK(INDEX('VERSIONES'!$L$10:$L$109,MATCH(C38,'VERSIONES'!$B$10:$B$109,0)))=1,"",INDEX('VERSIONES'!$L$10:$L$109,MATCH(C38,'VERSIONES'!$B$10:$B$109,0))),"")&amp;""))&gt;0,IFERROR(IF(COUNTBLANK(INDEX('VERSIONES'!$L$10:$L$109,MATCH(C38,'VERSIONES'!$B$10:$B$109,0)))=1,"",INDEX('VERSIONES'!$L$10:$L$109,MATCH(C38,'VERSIONES'!$B$10:$B$109,0))),"")&lt;&gt;"A otra fase"),AND(IF(ISNUMBER(C38),AND(C38&gt;=1,C38&lt;=100,C38=INT(C38)),FALSE),COUNTIF($C$10:$C$39,C38)&gt;1),IF(LEN(TRIM(F38&amp;""))=0,FALSE,NOT(IF(ISNUMBER(F38),AND(F38&gt;=0,F38=ROUND(F38,6)),FALSE))),IF(LEN(TRIM(G38&amp;""))=0,FALSE,NOT(IF(ISNUMBER(G38),AND(G38=ROUND(G38,4)),FALSE))),AND(LEN(TRIM(E38&amp;""))&gt;0,LEN(TRIM(IFERROR(IF(COUNTBLANK(INDEX('VERSIONES'!$F$10:$F$109,MATCH(C38,'VERSIONES'!$B$10:$B$109,0)))=1,"",INDEX('VERSIONES'!$F$10:$F$109,MATCH(C38,'VERSIONES'!$B$10:$B$109,0))),"")&amp;""))&gt;0,UPPER(SUBSTITUTE(SUBSTITUTE(TRIM(E38&amp;""),"²","2"),"³","3"))&lt;&gt;UPPER(SUBSTITUTE(SUBSTITUTE(TRIM(IFERROR(IF(COUNTBLANK(INDEX('VERSIONES'!$F$10:$F$109,MATCH(C38,'VERSIONES'!$B$10:$B$109,0)))=1,"",INDEX('VERSIONES'!$F$10:$F$109,MATCH(C38,'VERSIONES'!$B$10:$B$109,0))),"")&amp;""),"²","2"),"³","3"))),IF(AND(ISNUMBER(IFERROR(IF(COUNTBLANK(INDEX('VERSIONES'!$G$10:$G$109,MATCH(C38,'VERSIONES'!$B$10:$B$109,0)))=1,"",INDEX('VERSIONES'!$G$10:$G$109,MATCH(C38,'VERSIONES'!$B$10:$B$109,0))),"")),ISNUMBER(F38)),ABS(IFERROR(IF(COUNTBLANK(INDEX('VERSIONES'!$G$10:$G$109,MATCH(C38,'VERSIONES'!$B$10:$B$109,0)))=1,"",INDEX('VERSIONES'!$G$10:$G$109,MATCH(C38,'VERSIONES'!$B$10:$B$109,0))),"")-F38)&gt;0.00000001,FALSE)))),ROUND(F38*G38,2),""),"")</f>
      </c>
      <c r="K38" s="39">
        <f>IF(NOT(ISNUMBER(N38)),"",IF(N38=2,"ROJO",IF(N38=1,"ÁMBAR","VERDE")))</f>
      </c>
      <c r="L38" s="39">
        <f>IFERROR(IF(NOT(COUNTA(C38:H38)&gt;0),"",IF(N38=2,"Revisamos ID único, tipo A otra fase, unidad y cantidad íntegra. No duplicamos ni inventamos un traslado.",IF(N38=1,IF(ISNUMBER(J38),"La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38" s="41" t="n">
        <f>IFERROR(IF(AND(IF(ISNUMBER(C38),AND(C38&gt;=1,C38&lt;=100,C38=INT(C38)),FALSE),IFERROR(IF(COUNTBLANK(INDEX('VERSIONES'!$L$10:$L$109,MATCH(C38,'VERSIONES'!$B$10:$B$109,0)))=1,"",INDEX('VERSIONES'!$L$10:$L$109,MATCH(C38,'VERSIONES'!$B$10:$B$109,0))),"")="A otra fase",AND(LEN(TRIM(D38&amp;""))&gt;0,TRIM(D38)&lt;&gt;"Pendiente",TRIM(D38)&lt;&gt;"Por confirmar"),LEN(TRIM(E38&amp;""))&gt;0,UPPER(SUBSTITUTE(SUBSTITUTE(TRIM(E38&amp;""),"²","2"),"³","3"))=UPPER(SUBSTITUTE(SUBSTITUTE(TRIM(IFERROR(IF(COUNTBLANK(INDEX('VERSIONES'!$F$10:$F$109,MATCH(C38,'VERSIONES'!$B$10:$B$109,0)))=1,"",INDEX('VERSIONES'!$F$10:$F$109,MATCH(C38,'VERSIONES'!$B$10:$B$109,0))),"")&amp;""),"²","2"),"³","3")),IF(ISNUMBER(F38),AND(F38&gt;=0,F38=ROUND(F38,6)),FALSE),IF(ISNUMBER(G38),AND(G38=ROUND(G38,4)),FALSE),AND(LEN(TRIM(H38&amp;""))&gt;0,TRIM(H38)&lt;&gt;"Pendiente",TRIM(H38)&lt;&gt;"Por confirmar"),NOT(OR(IF(LEN(TRIM(C38&amp;""))=0,FALSE,NOT(IF(ISNUMBER(C38),AND(C38&gt;=1,C38&lt;=100,C38=INT(C38)),FALSE))),AND(IF(ISNUMBER(C38),AND(C38&gt;=1,C38&lt;=100,C38=INT(C38)),FALSE),LEN(TRIM(IFERROR(IF(COUNTBLANK(INDEX('VERSIONES'!$L$10:$L$109,MATCH(C38,'VERSIONES'!$B$10:$B$109,0)))=1,"",INDEX('VERSIONES'!$L$10:$L$109,MATCH(C38,'VERSIONES'!$B$10:$B$109,0))),"")&amp;""))&gt;0,IFERROR(IF(COUNTBLANK(INDEX('VERSIONES'!$L$10:$L$109,MATCH(C38,'VERSIONES'!$B$10:$B$109,0)))=1,"",INDEX('VERSIONES'!$L$10:$L$109,MATCH(C38,'VERSIONES'!$B$10:$B$109,0))),"")&lt;&gt;"A otra fase"),AND(IF(ISNUMBER(C38),AND(C38&gt;=1,C38&lt;=100,C38=INT(C38)),FALSE),COUNTIF($C$10:$C$39,C38)&gt;1),IF(LEN(TRIM(F38&amp;""))=0,FALSE,NOT(IF(ISNUMBER(F38),AND(F38&gt;=0,F38=ROUND(F38,6)),FALSE))),IF(LEN(TRIM(G38&amp;""))=0,FALSE,NOT(IF(ISNUMBER(G38),AND(G38=ROUND(G38,4)),FALSE))),AND(LEN(TRIM(E38&amp;""))&gt;0,LEN(TRIM(IFERROR(IF(COUNTBLANK(INDEX('VERSIONES'!$F$10:$F$109,MATCH(C38,'VERSIONES'!$B$10:$B$109,0)))=1,"",INDEX('VERSIONES'!$F$10:$F$109,MATCH(C38,'VERSIONES'!$B$10:$B$109,0))),"")&amp;""))&gt;0,UPPER(SUBSTITUTE(SUBSTITUTE(TRIM(E38&amp;""),"²","2"),"³","3"))&lt;&gt;UPPER(SUBSTITUTE(SUBSTITUTE(TRIM(IFERROR(IF(COUNTBLANK(INDEX('VERSIONES'!$F$10:$F$109,MATCH(C38,'VERSIONES'!$B$10:$B$109,0)))=1,"",INDEX('VERSIONES'!$F$10:$F$109,MATCH(C38,'VERSIONES'!$B$10:$B$109,0))),"")&amp;""),"²","2"),"³","3"))),IF(AND(ISNUMBER(IFERROR(IF(COUNTBLANK(INDEX('VERSIONES'!$G$10:$G$109,MATCH(C38,'VERSIONES'!$B$10:$B$109,0)))=1,"",INDEX('VERSIONES'!$G$10:$G$109,MATCH(C38,'VERSIONES'!$B$10:$B$109,0))),"")),ISNUMBER(F38)),ABS(IFERROR(IF(COUNTBLANK(INDEX('VERSIONES'!$G$10:$G$109,MATCH(C38,'VERSIONES'!$B$10:$B$109,0)))=1,"",INDEX('VERSIONES'!$G$10:$G$109,MATCH(C38,'VERSIONES'!$B$10:$B$109,0))),"")-F38)&gt;0.00000001,FALSE)))),1,0),0)</f>
        <v>0</v>
      </c>
      <c r="N38" s="41">
        <f>IF(OR(ISERROR(C38),ISERROR(D38),ISERROR(E38),ISERROR(F38),ISERROR(G38),ISERROR(H38)),2,IFERROR(IF(NOT(COUNTA(C38:H38)&gt;0),"",IF(OR(IF(LEN(TRIM(C38&amp;""))=0,FALSE,NOT(IF(ISNUMBER(C38),AND(C38&gt;=1,C38&lt;=100,C38=INT(C38)),FALSE))),AND(IF(ISNUMBER(C38),AND(C38&gt;=1,C38&lt;=100,C38=INT(C38)),FALSE),LEN(TRIM(IFERROR(IF(COUNTBLANK(INDEX('VERSIONES'!$L$10:$L$109,MATCH(C38,'VERSIONES'!$B$10:$B$109,0)))=1,"",INDEX('VERSIONES'!$L$10:$L$109,MATCH(C38,'VERSIONES'!$B$10:$B$109,0))),"")&amp;""))&gt;0,IFERROR(IF(COUNTBLANK(INDEX('VERSIONES'!$L$10:$L$109,MATCH(C38,'VERSIONES'!$B$10:$B$109,0)))=1,"",INDEX('VERSIONES'!$L$10:$L$109,MATCH(C38,'VERSIONES'!$B$10:$B$109,0))),"")&lt;&gt;"A otra fase"),AND(IF(ISNUMBER(C38),AND(C38&gt;=1,C38&lt;=100,C38=INT(C38)),FALSE),COUNTIF($C$10:$C$39,C38)&gt;1),IF(LEN(TRIM(F38&amp;""))=0,FALSE,NOT(IF(ISNUMBER(F38),AND(F38&gt;=0,F38=ROUND(F38,6)),FALSE))),IF(LEN(TRIM(G38&amp;""))=0,FALSE,NOT(IF(ISNUMBER(G38),AND(G38=ROUND(G38,4)),FALSE))),AND(LEN(TRIM(E38&amp;""))&gt;0,LEN(TRIM(IFERROR(IF(COUNTBLANK(INDEX('VERSIONES'!$F$10:$F$109,MATCH(C38,'VERSIONES'!$B$10:$B$109,0)))=1,"",INDEX('VERSIONES'!$F$10:$F$109,MATCH(C38,'VERSIONES'!$B$10:$B$109,0))),"")&amp;""))&gt;0,UPPER(SUBSTITUTE(SUBSTITUTE(TRIM(E38&amp;""),"²","2"),"³","3"))&lt;&gt;UPPER(SUBSTITUTE(SUBSTITUTE(TRIM(IFERROR(IF(COUNTBLANK(INDEX('VERSIONES'!$F$10:$F$109,MATCH(C38,'VERSIONES'!$B$10:$B$109,0)))=1,"",INDEX('VERSIONES'!$F$10:$F$109,MATCH(C38,'VERSIONES'!$B$10:$B$109,0))),"")&amp;""),"²","2"),"³","3"))),IF(AND(ISNUMBER(IFERROR(IF(COUNTBLANK(INDEX('VERSIONES'!$G$10:$G$109,MATCH(C38,'VERSIONES'!$B$10:$B$109,0)))=1,"",INDEX('VERSIONES'!$G$10:$G$109,MATCH(C38,'VERSIONES'!$B$10:$B$109,0))),"")),ISNUMBER(F38)),ABS(IFERROR(IF(COUNTBLANK(INDEX('VERSIONES'!$G$10:$G$109,MATCH(C38,'VERSIONES'!$B$10:$B$109,0)))=1,"",INDEX('VERSIONES'!$G$10:$G$109,MATCH(C38,'VERSIONES'!$B$10:$B$109,0))),"")-F38)&gt;0.00000001,FALSE)),2,IF(AND(M38=1,IFERROR(IF(COUNTBLANK(INDEX('VERSIONES'!$W$10:$W$109,MATCH(C38,'VERSIONES'!$B$10:$B$109,0)))=1,"",INDEX('VERSIONES'!$W$10:$W$109,MATCH(C38,'VERSIONES'!$B$10:$B$109,0))),"")=1),0,1))),2))</f>
      </c>
    </row>
    <row r="39" ht="82" customHeight="1">
      <c r="B39" s="39" t="n">
        <v>30</v>
      </c>
      <c r="C39" s="44"/>
      <c r="D39" s="44"/>
      <c r="E39" s="44"/>
      <c r="F39" s="46"/>
      <c r="G39" s="47"/>
      <c r="H39" s="44"/>
      <c r="I39" s="40">
        <f>IFERROR(IF(AND(IF(ISNUMBER(C39),AND(C39&gt;=1,C39&lt;=100,C39=INT(C39)),FALSE),IFERROR(IF(COUNTBLANK(INDEX('VERSIONES'!$L$10:$L$109,MATCH(C39,'VERSIONES'!$B$10:$B$109,0)))=1,"",INDEX('VERSIONES'!$L$10:$L$109,MATCH(C39,'VERSIONES'!$B$10:$B$109,0))),"")="A otra fase",IFERROR(IF(COUNTBLANK(INDEX('VERSIONES'!$W$10:$W$109,MATCH(C39,'VERSIONES'!$B$10:$B$109,0)))=1,"",INDEX('VERSIONES'!$W$10:$W$109,MATCH(C39,'VERSIONES'!$B$10:$B$109,0))),"")=1,NOT(OR(IF(LEN(TRIM(C39&amp;""))=0,FALSE,NOT(IF(ISNUMBER(C39),AND(C39&gt;=1,C39&lt;=100,C39=INT(C39)),FALSE))),AND(IF(ISNUMBER(C39),AND(C39&gt;=1,C39&lt;=100,C39=INT(C39)),FALSE),LEN(TRIM(IFERROR(IF(COUNTBLANK(INDEX('VERSIONES'!$L$10:$L$109,MATCH(C39,'VERSIONES'!$B$10:$B$109,0)))=1,"",INDEX('VERSIONES'!$L$10:$L$109,MATCH(C39,'VERSIONES'!$B$10:$B$109,0))),"")&amp;""))&gt;0,IFERROR(IF(COUNTBLANK(INDEX('VERSIONES'!$L$10:$L$109,MATCH(C39,'VERSIONES'!$B$10:$B$109,0)))=1,"",INDEX('VERSIONES'!$L$10:$L$109,MATCH(C39,'VERSIONES'!$B$10:$B$109,0))),"")&lt;&gt;"A otra fase"),AND(IF(ISNUMBER(C39),AND(C39&gt;=1,C39&lt;=100,C39=INT(C39)),FALSE),COUNTIF($C$10:$C$39,C39)&gt;1),IF(LEN(TRIM(F39&amp;""))=0,FALSE,NOT(IF(ISNUMBER(F39),AND(F39&gt;=0,F39=ROUND(F39,6)),FALSE))),IF(LEN(TRIM(G39&amp;""))=0,FALSE,NOT(IF(ISNUMBER(G39),AND(G39=ROUND(G39,4)),FALSE))),AND(LEN(TRIM(E39&amp;""))&gt;0,LEN(TRIM(IFERROR(IF(COUNTBLANK(INDEX('VERSIONES'!$F$10:$F$109,MATCH(C39,'VERSIONES'!$B$10:$B$109,0)))=1,"",INDEX('VERSIONES'!$F$10:$F$109,MATCH(C39,'VERSIONES'!$B$10:$B$109,0))),"")&amp;""))&gt;0,UPPER(SUBSTITUTE(SUBSTITUTE(TRIM(E39&amp;""),"²","2"),"³","3"))&lt;&gt;UPPER(SUBSTITUTE(SUBSTITUTE(TRIM(IFERROR(IF(COUNTBLANK(INDEX('VERSIONES'!$F$10:$F$109,MATCH(C39,'VERSIONES'!$B$10:$B$109,0)))=1,"",INDEX('VERSIONES'!$F$10:$F$109,MATCH(C39,'VERSIONES'!$B$10:$B$109,0))),"")&amp;""),"²","2"),"³","3"))),IF(AND(ISNUMBER(IFERROR(IF(COUNTBLANK(INDEX('VERSIONES'!$G$10:$G$109,MATCH(C39,'VERSIONES'!$B$10:$B$109,0)))=1,"",INDEX('VERSIONES'!$G$10:$G$109,MATCH(C39,'VERSIONES'!$B$10:$B$109,0))),"")),ISNUMBER(F39)),ABS(IFERROR(IF(COUNTBLANK(INDEX('VERSIONES'!$G$10:$G$109,MATCH(C39,'VERSIONES'!$B$10:$B$109,0)))=1,"",INDEX('VERSIONES'!$G$10:$G$109,MATCH(C39,'VERSIONES'!$B$10:$B$109,0))),"")-F39)&gt;0.00000001,FALSE)))),IFERROR(IF(COUNTBLANK(INDEX('VERSIONES'!$Q$10:$Q$109,MATCH(C39,'VERSIONES'!$B$10:$B$109,0)))=1,"",INDEX('VERSIONES'!$Q$10:$Q$109,MATCH(C39,'VERSIONES'!$B$10:$B$109,0))),""),""),"")</f>
      </c>
      <c r="J39" s="40">
        <f>IFERROR(IF(AND(IF(ISNUMBER(C39),AND(C39&gt;=1,C39&lt;=100,C39=INT(C39)),FALSE),IFERROR(IF(COUNTBLANK(INDEX('VERSIONES'!$L$10:$L$109,MATCH(C39,'VERSIONES'!$B$10:$B$109,0)))=1,"",INDEX('VERSIONES'!$L$10:$L$109,MATCH(C39,'VERSIONES'!$B$10:$B$109,0))),"")="A otra fase",AND(LEN(TRIM(D39&amp;""))&gt;0,TRIM(D39)&lt;&gt;"Pendiente",TRIM(D39)&lt;&gt;"Por confirmar"),LEN(TRIM(E39&amp;""))&gt;0,UPPER(SUBSTITUTE(SUBSTITUTE(TRIM(E39&amp;""),"²","2"),"³","3"))=UPPER(SUBSTITUTE(SUBSTITUTE(TRIM(IFERROR(IF(COUNTBLANK(INDEX('VERSIONES'!$F$10:$F$109,MATCH(C39,'VERSIONES'!$B$10:$B$109,0)))=1,"",INDEX('VERSIONES'!$F$10:$F$109,MATCH(C39,'VERSIONES'!$B$10:$B$109,0))),"")&amp;""),"²","2"),"³","3")),IF(ISNUMBER(F39),AND(F39&gt;=0,F39=ROUND(F39,6)),FALSE),IF(ISNUMBER(G39),AND(G39=ROUND(G39,4)),FALSE),AND(LEN(TRIM(H39&amp;""))&gt;0,TRIM(H39)&lt;&gt;"Pendiente",TRIM(H39)&lt;&gt;"Por confirmar"),NOT(OR(IF(LEN(TRIM(C39&amp;""))=0,FALSE,NOT(IF(ISNUMBER(C39),AND(C39&gt;=1,C39&lt;=100,C39=INT(C39)),FALSE))),AND(IF(ISNUMBER(C39),AND(C39&gt;=1,C39&lt;=100,C39=INT(C39)),FALSE),LEN(TRIM(IFERROR(IF(COUNTBLANK(INDEX('VERSIONES'!$L$10:$L$109,MATCH(C39,'VERSIONES'!$B$10:$B$109,0)))=1,"",INDEX('VERSIONES'!$L$10:$L$109,MATCH(C39,'VERSIONES'!$B$10:$B$109,0))),"")&amp;""))&gt;0,IFERROR(IF(COUNTBLANK(INDEX('VERSIONES'!$L$10:$L$109,MATCH(C39,'VERSIONES'!$B$10:$B$109,0)))=1,"",INDEX('VERSIONES'!$L$10:$L$109,MATCH(C39,'VERSIONES'!$B$10:$B$109,0))),"")&lt;&gt;"A otra fase"),AND(IF(ISNUMBER(C39),AND(C39&gt;=1,C39&lt;=100,C39=INT(C39)),FALSE),COUNTIF($C$10:$C$39,C39)&gt;1),IF(LEN(TRIM(F39&amp;""))=0,FALSE,NOT(IF(ISNUMBER(F39),AND(F39&gt;=0,F39=ROUND(F39,6)),FALSE))),IF(LEN(TRIM(G39&amp;""))=0,FALSE,NOT(IF(ISNUMBER(G39),AND(G39=ROUND(G39,4)),FALSE))),AND(LEN(TRIM(E39&amp;""))&gt;0,LEN(TRIM(IFERROR(IF(COUNTBLANK(INDEX('VERSIONES'!$F$10:$F$109,MATCH(C39,'VERSIONES'!$B$10:$B$109,0)))=1,"",INDEX('VERSIONES'!$F$10:$F$109,MATCH(C39,'VERSIONES'!$B$10:$B$109,0))),"")&amp;""))&gt;0,UPPER(SUBSTITUTE(SUBSTITUTE(TRIM(E39&amp;""),"²","2"),"³","3"))&lt;&gt;UPPER(SUBSTITUTE(SUBSTITUTE(TRIM(IFERROR(IF(COUNTBLANK(INDEX('VERSIONES'!$F$10:$F$109,MATCH(C39,'VERSIONES'!$B$10:$B$109,0)))=1,"",INDEX('VERSIONES'!$F$10:$F$109,MATCH(C39,'VERSIONES'!$B$10:$B$109,0))),"")&amp;""),"²","2"),"³","3"))),IF(AND(ISNUMBER(IFERROR(IF(COUNTBLANK(INDEX('VERSIONES'!$G$10:$G$109,MATCH(C39,'VERSIONES'!$B$10:$B$109,0)))=1,"",INDEX('VERSIONES'!$G$10:$G$109,MATCH(C39,'VERSIONES'!$B$10:$B$109,0))),"")),ISNUMBER(F39)),ABS(IFERROR(IF(COUNTBLANK(INDEX('VERSIONES'!$G$10:$G$109,MATCH(C39,'VERSIONES'!$B$10:$B$109,0)))=1,"",INDEX('VERSIONES'!$G$10:$G$109,MATCH(C39,'VERSIONES'!$B$10:$B$109,0))),"")-F39)&gt;0.00000001,FALSE)))),ROUND(F39*G39,2),""),"")</f>
      </c>
      <c r="K39" s="39">
        <f>IF(NOT(ISNUMBER(N39)),"",IF(N39=2,"ROJO",IF(N39=1,"ÁMBAR","VERDE")))</f>
      </c>
      <c r="L39" s="39">
        <f>IFERROR(IF(NOT(COUNTA(C39:H39)&gt;0),"",IF(N39=2,"Revisamos ID único, tipo A otra fase, unidad y cantidad íntegra. No duplicamos ni inventamos un traslado.",IF(N39=1,IF(ISNUMBER(J39),"La previsión futura se conoce; falta acreditar la retirada del actual. No la presentamos como ahorro.","Completamos fase, cantidad, precio previsto y fuente. La previsión desconocida no es cero."),"Traslado conciliado. El importe posterior es una previsión separada del V2 actual."))),"Hay una entrada con error. Corregimos el dato antes de cerrar la comprobación.")</f>
      </c>
      <c r="M39" s="41" t="n">
        <f>IFERROR(IF(AND(IF(ISNUMBER(C39),AND(C39&gt;=1,C39&lt;=100,C39=INT(C39)),FALSE),IFERROR(IF(COUNTBLANK(INDEX('VERSIONES'!$L$10:$L$109,MATCH(C39,'VERSIONES'!$B$10:$B$109,0)))=1,"",INDEX('VERSIONES'!$L$10:$L$109,MATCH(C39,'VERSIONES'!$B$10:$B$109,0))),"")="A otra fase",AND(LEN(TRIM(D39&amp;""))&gt;0,TRIM(D39)&lt;&gt;"Pendiente",TRIM(D39)&lt;&gt;"Por confirmar"),LEN(TRIM(E39&amp;""))&gt;0,UPPER(SUBSTITUTE(SUBSTITUTE(TRIM(E39&amp;""),"²","2"),"³","3"))=UPPER(SUBSTITUTE(SUBSTITUTE(TRIM(IFERROR(IF(COUNTBLANK(INDEX('VERSIONES'!$F$10:$F$109,MATCH(C39,'VERSIONES'!$B$10:$B$109,0)))=1,"",INDEX('VERSIONES'!$F$10:$F$109,MATCH(C39,'VERSIONES'!$B$10:$B$109,0))),"")&amp;""),"²","2"),"³","3")),IF(ISNUMBER(F39),AND(F39&gt;=0,F39=ROUND(F39,6)),FALSE),IF(ISNUMBER(G39),AND(G39=ROUND(G39,4)),FALSE),AND(LEN(TRIM(H39&amp;""))&gt;0,TRIM(H39)&lt;&gt;"Pendiente",TRIM(H39)&lt;&gt;"Por confirmar"),NOT(OR(IF(LEN(TRIM(C39&amp;""))=0,FALSE,NOT(IF(ISNUMBER(C39),AND(C39&gt;=1,C39&lt;=100,C39=INT(C39)),FALSE))),AND(IF(ISNUMBER(C39),AND(C39&gt;=1,C39&lt;=100,C39=INT(C39)),FALSE),LEN(TRIM(IFERROR(IF(COUNTBLANK(INDEX('VERSIONES'!$L$10:$L$109,MATCH(C39,'VERSIONES'!$B$10:$B$109,0)))=1,"",INDEX('VERSIONES'!$L$10:$L$109,MATCH(C39,'VERSIONES'!$B$10:$B$109,0))),"")&amp;""))&gt;0,IFERROR(IF(COUNTBLANK(INDEX('VERSIONES'!$L$10:$L$109,MATCH(C39,'VERSIONES'!$B$10:$B$109,0)))=1,"",INDEX('VERSIONES'!$L$10:$L$109,MATCH(C39,'VERSIONES'!$B$10:$B$109,0))),"")&lt;&gt;"A otra fase"),AND(IF(ISNUMBER(C39),AND(C39&gt;=1,C39&lt;=100,C39=INT(C39)),FALSE),COUNTIF($C$10:$C$39,C39)&gt;1),IF(LEN(TRIM(F39&amp;""))=0,FALSE,NOT(IF(ISNUMBER(F39),AND(F39&gt;=0,F39=ROUND(F39,6)),FALSE))),IF(LEN(TRIM(G39&amp;""))=0,FALSE,NOT(IF(ISNUMBER(G39),AND(G39=ROUND(G39,4)),FALSE))),AND(LEN(TRIM(E39&amp;""))&gt;0,LEN(TRIM(IFERROR(IF(COUNTBLANK(INDEX('VERSIONES'!$F$10:$F$109,MATCH(C39,'VERSIONES'!$B$10:$B$109,0)))=1,"",INDEX('VERSIONES'!$F$10:$F$109,MATCH(C39,'VERSIONES'!$B$10:$B$109,0))),"")&amp;""))&gt;0,UPPER(SUBSTITUTE(SUBSTITUTE(TRIM(E39&amp;""),"²","2"),"³","3"))&lt;&gt;UPPER(SUBSTITUTE(SUBSTITUTE(TRIM(IFERROR(IF(COUNTBLANK(INDEX('VERSIONES'!$F$10:$F$109,MATCH(C39,'VERSIONES'!$B$10:$B$109,0)))=1,"",INDEX('VERSIONES'!$F$10:$F$109,MATCH(C39,'VERSIONES'!$B$10:$B$109,0))),"")&amp;""),"²","2"),"³","3"))),IF(AND(ISNUMBER(IFERROR(IF(COUNTBLANK(INDEX('VERSIONES'!$G$10:$G$109,MATCH(C39,'VERSIONES'!$B$10:$B$109,0)))=1,"",INDEX('VERSIONES'!$G$10:$G$109,MATCH(C39,'VERSIONES'!$B$10:$B$109,0))),"")),ISNUMBER(F39)),ABS(IFERROR(IF(COUNTBLANK(INDEX('VERSIONES'!$G$10:$G$109,MATCH(C39,'VERSIONES'!$B$10:$B$109,0)))=1,"",INDEX('VERSIONES'!$G$10:$G$109,MATCH(C39,'VERSIONES'!$B$10:$B$109,0))),"")-F39)&gt;0.00000001,FALSE)))),1,0),0)</f>
        <v>0</v>
      </c>
      <c r="N39" s="41">
        <f>IF(OR(ISERROR(C39),ISERROR(D39),ISERROR(E39),ISERROR(F39),ISERROR(G39),ISERROR(H39)),2,IFERROR(IF(NOT(COUNTA(C39:H39)&gt;0),"",IF(OR(IF(LEN(TRIM(C39&amp;""))=0,FALSE,NOT(IF(ISNUMBER(C39),AND(C39&gt;=1,C39&lt;=100,C39=INT(C39)),FALSE))),AND(IF(ISNUMBER(C39),AND(C39&gt;=1,C39&lt;=100,C39=INT(C39)),FALSE),LEN(TRIM(IFERROR(IF(COUNTBLANK(INDEX('VERSIONES'!$L$10:$L$109,MATCH(C39,'VERSIONES'!$B$10:$B$109,0)))=1,"",INDEX('VERSIONES'!$L$10:$L$109,MATCH(C39,'VERSIONES'!$B$10:$B$109,0))),"")&amp;""))&gt;0,IFERROR(IF(COUNTBLANK(INDEX('VERSIONES'!$L$10:$L$109,MATCH(C39,'VERSIONES'!$B$10:$B$109,0)))=1,"",INDEX('VERSIONES'!$L$10:$L$109,MATCH(C39,'VERSIONES'!$B$10:$B$109,0))),"")&lt;&gt;"A otra fase"),AND(IF(ISNUMBER(C39),AND(C39&gt;=1,C39&lt;=100,C39=INT(C39)),FALSE),COUNTIF($C$10:$C$39,C39)&gt;1),IF(LEN(TRIM(F39&amp;""))=0,FALSE,NOT(IF(ISNUMBER(F39),AND(F39&gt;=0,F39=ROUND(F39,6)),FALSE))),IF(LEN(TRIM(G39&amp;""))=0,FALSE,NOT(IF(ISNUMBER(G39),AND(G39=ROUND(G39,4)),FALSE))),AND(LEN(TRIM(E39&amp;""))&gt;0,LEN(TRIM(IFERROR(IF(COUNTBLANK(INDEX('VERSIONES'!$F$10:$F$109,MATCH(C39,'VERSIONES'!$B$10:$B$109,0)))=1,"",INDEX('VERSIONES'!$F$10:$F$109,MATCH(C39,'VERSIONES'!$B$10:$B$109,0))),"")&amp;""))&gt;0,UPPER(SUBSTITUTE(SUBSTITUTE(TRIM(E39&amp;""),"²","2"),"³","3"))&lt;&gt;UPPER(SUBSTITUTE(SUBSTITUTE(TRIM(IFERROR(IF(COUNTBLANK(INDEX('VERSIONES'!$F$10:$F$109,MATCH(C39,'VERSIONES'!$B$10:$B$109,0)))=1,"",INDEX('VERSIONES'!$F$10:$F$109,MATCH(C39,'VERSIONES'!$B$10:$B$109,0))),"")&amp;""),"²","2"),"³","3"))),IF(AND(ISNUMBER(IFERROR(IF(COUNTBLANK(INDEX('VERSIONES'!$G$10:$G$109,MATCH(C39,'VERSIONES'!$B$10:$B$109,0)))=1,"",INDEX('VERSIONES'!$G$10:$G$109,MATCH(C39,'VERSIONES'!$B$10:$B$109,0))),"")),ISNUMBER(F39)),ABS(IFERROR(IF(COUNTBLANK(INDEX('VERSIONES'!$G$10:$G$109,MATCH(C39,'VERSIONES'!$B$10:$B$109,0)))=1,"",INDEX('VERSIONES'!$G$10:$G$109,MATCH(C39,'VERSIONES'!$B$10:$B$109,0))),"")-F39)&gt;0.00000001,FALSE)),2,IF(AND(M39=1,IFERROR(IF(COUNTBLANK(INDEX('VERSIONES'!$W$10:$W$109,MATCH(C39,'VERSIONES'!$B$10:$B$109,0)))=1,"",INDEX('VERSIONES'!$W$10:$W$109,MATCH(C39,'VERSIONES'!$B$10:$B$109,0))),"")=1),0,1))),2))</f>
      </c>
    </row>
    <row r="40" ht="24" customHeight="1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ht="24" customHeight="1">
      <c r="B41" s="33" t="str">
        <v>Si no conservamos un antes acreditado, dejamos su cantidad y precio pendientes en VERSIONES. Podemos introducir una previsión futura documentada aquí sin inventar una bajada del total actual. Un ID solo puede aparecer una vez; dividimos los traslados parciales antes de cargarlos.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ht="24" customHeight="1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ht="24" customHeight="1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ht="24" customHeight="1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ht="26" customHeight="1">
      <c r="B45" s="33" t="str">
        <v>Cuitó Digital · cuitodigital.com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K3"/>
    <mergeCell ref="B5:L5"/>
    <mergeCell ref="B6:D6"/>
    <mergeCell ref="F6:H6"/>
    <mergeCell ref="J6:K6"/>
    <mergeCell ref="B41:L43"/>
    <mergeCell ref="B45:L45"/>
  </mergeCells>
  <conditionalFormatting sqref="K10:K39">
    <cfRule type="expression" dxfId="3" priority="1">
      <formula>AND(ISNUMBER($N10),$N10=0)</formula>
    </cfRule>
    <cfRule type="expression" dxfId="4" priority="2">
      <formula>AND(ISNUMBER($N10),$N10=1)</formula>
    </cfRule>
    <cfRule type="expression" dxfId="5" priority="3">
      <formula>AND(ISNUMBER($N10),$N10=2)</formula>
    </cfRule>
  </conditionalFormatting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4e0756147a6a462f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/>
  </sheetViews>
  <sheetFormatPr defaultRowHeight="15"/>
  <cols>
    <col min="1" max="1" width="3" hidden="0" customWidth="1"/>
    <col min="2" max="2" width="26" hidden="0" customWidth="1"/>
    <col min="3" max="3" width="26" hidden="0" customWidth="1"/>
    <col min="4" max="4" width="26" hidden="0" customWidth="1"/>
    <col min="5" max="5" width="26" hidden="0" customWidth="1"/>
    <col min="6" max="6" width="26" hidden="0" customWidth="1"/>
    <col min="7" max="7" width="26" hidden="0" customWidth="1"/>
    <col min="8" max="8" width="34" hidden="0" customWidth="1"/>
  </cols>
  <sheetData>
    <row r="1" ht="24" customHeight="1">
      <c r="B1" s="30"/>
      <c r="C1" s="30"/>
      <c r="D1" s="30"/>
      <c r="E1" s="30"/>
      <c r="F1" s="30"/>
      <c r="G1" s="30"/>
      <c r="H1" s="30"/>
    </row>
    <row r="2" ht="25" customHeight="1">
      <c r="B2" s="31" t="str">
        <v>Comparamos versiones sin perder el motivo del cambio</v>
      </c>
      <c r="C2" s="31"/>
      <c r="D2" s="31"/>
      <c r="E2" s="31"/>
      <c r="F2" s="31"/>
      <c r="G2" s="31"/>
      <c r="H2" s="30"/>
    </row>
    <row r="3" ht="25" customHeight="1">
      <c r="B3" s="31"/>
      <c r="C3" s="31"/>
      <c r="D3" s="31"/>
      <c r="E3" s="31"/>
      <c r="F3" s="31"/>
      <c r="G3" s="31"/>
      <c r="H3" s="30"/>
    </row>
    <row r="4" ht="24" customHeight="1">
      <c r="B4" s="32"/>
      <c r="C4" s="32"/>
      <c r="D4" s="32"/>
      <c r="E4" s="32"/>
      <c r="F4" s="32"/>
      <c r="G4" s="32"/>
      <c r="H4" s="32"/>
    </row>
    <row r="5" ht="24" customHeight="1">
      <c r="B5" s="30"/>
      <c r="C5" s="30"/>
      <c r="D5" s="30"/>
      <c r="E5" s="30"/>
      <c r="F5" s="30"/>
      <c r="G5" s="30"/>
      <c r="H5" s="30"/>
    </row>
    <row r="6" ht="29" customHeight="1">
      <c r="B6" s="39" t="str">
        <v>Guardamos una copia y sustituimos las entradas amarillas de VERSIONES. Usamos el mismo criterio de precio sin IVA, los mismos incluidos y una fila por trabajo compatible. No mezclamos coste interno con precio de oferta.</v>
      </c>
      <c r="C6" s="39"/>
      <c r="D6" s="39"/>
      <c r="E6" s="39"/>
      <c r="F6" s="39"/>
      <c r="G6" s="39"/>
      <c r="H6" s="39"/>
    </row>
    <row r="7" ht="29" customHeight="1">
      <c r="B7" s="39"/>
      <c r="C7" s="39"/>
      <c r="D7" s="39"/>
      <c r="E7" s="39"/>
      <c r="F7" s="39"/>
      <c r="G7" s="39"/>
      <c r="H7" s="39"/>
    </row>
    <row r="8" ht="24" customHeight="1">
      <c r="B8" s="30"/>
      <c r="C8" s="30"/>
      <c r="D8" s="30"/>
      <c r="E8" s="30"/>
      <c r="F8" s="30"/>
      <c r="G8" s="30"/>
      <c r="H8" s="30"/>
    </row>
    <row r="9" ht="24" customHeight="1">
      <c r="B9" s="30"/>
      <c r="C9" s="30"/>
      <c r="D9" s="30"/>
      <c r="E9" s="30"/>
      <c r="F9" s="30"/>
      <c r="G9" s="30"/>
      <c r="H9" s="30"/>
    </row>
    <row r="10" ht="29" customHeight="1">
      <c r="B10" s="39" t="str">
        <v>Elegimos capítulo y clave de emparejamiento únicos dentro de ese capítulo. Los códigos originales pueden haberse renumerado o repetido: comprobamos descripción, unidad y alcance. No emparejamos por código sin leer.</v>
      </c>
      <c r="C10" s="39"/>
      <c r="D10" s="39"/>
      <c r="E10" s="39"/>
      <c r="F10" s="39"/>
      <c r="G10" s="39"/>
      <c r="H10" s="39"/>
    </row>
    <row r="11" ht="29" customHeight="1">
      <c r="B11" s="39"/>
      <c r="C11" s="39"/>
      <c r="D11" s="39"/>
      <c r="E11" s="39"/>
      <c r="F11" s="39"/>
      <c r="G11" s="39"/>
      <c r="H11" s="39"/>
    </row>
    <row r="12" ht="24" customHeight="1">
      <c r="B12" s="30"/>
      <c r="C12" s="30"/>
      <c r="D12" s="30"/>
      <c r="E12" s="30"/>
      <c r="F12" s="30"/>
      <c r="G12" s="30"/>
      <c r="H12" s="30"/>
    </row>
    <row r="13" ht="24" customHeight="1">
      <c r="B13" s="30"/>
      <c r="C13" s="30"/>
      <c r="D13" s="30"/>
      <c r="E13" s="30"/>
      <c r="F13" s="30"/>
      <c r="G13" s="30"/>
      <c r="H13" s="30"/>
    </row>
    <row r="14" ht="29" customHeight="1">
      <c r="B14" s="39" t="str">
        <v>Comparable: introducimos unidades compatibles, Q1, P1, Q2 y P2. Si cambia producto, unidad o incluidos, damos de baja el anterior y de alta el nuevo, con claves distintas y motivo.</v>
      </c>
      <c r="C14" s="39"/>
      <c r="D14" s="39"/>
      <c r="E14" s="39"/>
      <c r="F14" s="39"/>
      <c r="G14" s="39"/>
      <c r="H14" s="39"/>
    </row>
    <row r="15" ht="29" customHeight="1">
      <c r="B15" s="39"/>
      <c r="C15" s="39"/>
      <c r="D15" s="39"/>
      <c r="E15" s="39"/>
      <c r="F15" s="39"/>
      <c r="G15" s="39"/>
      <c r="H15" s="39"/>
    </row>
    <row r="16" ht="24" customHeight="1">
      <c r="B16" s="30"/>
      <c r="C16" s="30"/>
      <c r="D16" s="30"/>
      <c r="E16" s="30"/>
      <c r="F16" s="30"/>
      <c r="G16" s="30"/>
      <c r="H16" s="30"/>
    </row>
    <row r="17" ht="24" customHeight="1">
      <c r="B17" s="30"/>
      <c r="C17" s="30"/>
      <c r="D17" s="30"/>
      <c r="E17" s="30"/>
      <c r="F17" s="30"/>
      <c r="G17" s="30"/>
      <c r="H17" s="30"/>
    </row>
    <row r="18" ht="29" customHeight="1">
      <c r="B18" s="39" t="str">
        <v>Alta: escribimos Q1=0 y dejamos Ud1/P1 vacíos. Baja o A otra fase: escribimos Q2=0 y dejamos Ud2/P2 vacíos. En estas operaciones usamos el precio existente como referencia matemática; todo su importe va al efecto cantidad y no fingimos un precio histórico.</v>
      </c>
      <c r="C18" s="39"/>
      <c r="D18" s="39"/>
      <c r="E18" s="39"/>
      <c r="F18" s="39"/>
      <c r="G18" s="39"/>
      <c r="H18" s="39"/>
    </row>
    <row r="19" ht="29" customHeight="1">
      <c r="B19" s="39"/>
      <c r="C19" s="39"/>
      <c r="D19" s="39"/>
      <c r="E19" s="39"/>
      <c r="F19" s="39"/>
      <c r="G19" s="39"/>
      <c r="H19" s="39"/>
    </row>
    <row r="20" ht="24" customHeight="1">
      <c r="B20" s="30"/>
      <c r="C20" s="30"/>
      <c r="D20" s="30"/>
      <c r="E20" s="30"/>
      <c r="F20" s="30"/>
      <c r="G20" s="30"/>
      <c r="H20" s="30"/>
    </row>
    <row r="21" ht="24" customHeight="1">
      <c r="B21" s="30"/>
      <c r="C21" s="30"/>
      <c r="D21" s="30"/>
      <c r="E21" s="30"/>
      <c r="F21" s="30"/>
      <c r="G21" s="30"/>
      <c r="H21" s="30"/>
    </row>
    <row r="22" ht="29" customHeight="1">
      <c r="B22" s="39" t="str">
        <v>Calculamos efecto cantidad (Q2−Q1)×P1 y efecto precio Q2×(P2−P1). Redondeamos cada efecto y los importes de versión a dos decimales. Mostramos el ajuste que hace cuadrar cantidad + precio + redondeo con la diferencia de importes.</v>
      </c>
      <c r="C22" s="39"/>
      <c r="D22" s="39"/>
      <c r="E22" s="39"/>
      <c r="F22" s="39"/>
      <c r="G22" s="39"/>
      <c r="H22" s="39"/>
    </row>
    <row r="23" ht="29" customHeight="1">
      <c r="B23" s="39"/>
      <c r="C23" s="39"/>
      <c r="D23" s="39"/>
      <c r="E23" s="39"/>
      <c r="F23" s="39"/>
      <c r="G23" s="39"/>
      <c r="H23" s="39"/>
    </row>
    <row r="24" ht="24" customHeight="1">
      <c r="B24" s="30"/>
      <c r="C24" s="30"/>
      <c r="D24" s="30"/>
      <c r="E24" s="30"/>
      <c r="F24" s="30"/>
      <c r="G24" s="30"/>
      <c r="H24" s="30"/>
    </row>
    <row r="25" ht="24" customHeight="1">
      <c r="B25" s="30"/>
      <c r="C25" s="30"/>
      <c r="D25" s="30"/>
      <c r="E25" s="30"/>
      <c r="F25" s="30"/>
      <c r="G25" s="30"/>
      <c r="H25" s="30"/>
    </row>
    <row r="26" ht="29" customHeight="1">
      <c r="B26" s="39" t="str">
        <v>Los importes comparados cubren solo las filas cargadas. La variación calculable sigue siendo parcial si quedan avisos. Un motivo ausente deja la explicación pendiente aunque podamos calcular la diferencia.</v>
      </c>
      <c r="C26" s="39"/>
      <c r="D26" s="39"/>
      <c r="E26" s="39"/>
      <c r="F26" s="39"/>
      <c r="G26" s="39"/>
      <c r="H26" s="39"/>
    </row>
    <row r="27" ht="29" customHeight="1">
      <c r="B27" s="39"/>
      <c r="C27" s="39"/>
      <c r="D27" s="39"/>
      <c r="E27" s="39"/>
      <c r="F27" s="39"/>
      <c r="G27" s="39"/>
      <c r="H27" s="39"/>
    </row>
    <row r="28" ht="24" customHeight="1">
      <c r="B28" s="30"/>
      <c r="C28" s="30"/>
      <c r="D28" s="30"/>
      <c r="E28" s="30"/>
      <c r="F28" s="30"/>
      <c r="G28" s="30"/>
      <c r="H28" s="30"/>
    </row>
    <row r="29" ht="24" customHeight="1">
      <c r="B29" s="30"/>
      <c r="C29" s="30"/>
      <c r="D29" s="30"/>
      <c r="E29" s="30"/>
      <c r="F29" s="30"/>
      <c r="G29" s="30"/>
      <c r="H29" s="30"/>
    </row>
    <row r="30" ht="29" customHeight="1">
      <c r="B30" s="39" t="str">
        <v>En FASES anotamos el ID de una fila A otra fase, su destino, unidad, cantidad íntegra, precio previsto y referencia. La previsión posterior no se suma al V2 actual. Un aplazamiento no es ahorro ni una baja definitiva.</v>
      </c>
      <c r="C30" s="39"/>
      <c r="D30" s="39"/>
      <c r="E30" s="39"/>
      <c r="F30" s="39"/>
      <c r="G30" s="39"/>
      <c r="H30" s="39"/>
    </row>
    <row r="31" ht="29" customHeight="1">
      <c r="B31" s="39"/>
      <c r="C31" s="39"/>
      <c r="D31" s="39"/>
      <c r="E31" s="39"/>
      <c r="F31" s="39"/>
      <c r="G31" s="39"/>
      <c r="H31" s="39"/>
    </row>
    <row r="32" ht="24" customHeight="1">
      <c r="B32" s="30"/>
      <c r="C32" s="30"/>
      <c r="D32" s="30"/>
      <c r="E32" s="30"/>
      <c r="F32" s="30"/>
      <c r="G32" s="30"/>
      <c r="H32" s="30"/>
    </row>
    <row r="33" ht="24" customHeight="1">
      <c r="B33" s="30"/>
      <c r="C33" s="30"/>
      <c r="D33" s="30"/>
      <c r="E33" s="30"/>
      <c r="F33" s="30"/>
      <c r="G33" s="30"/>
      <c r="H33" s="30"/>
    </row>
    <row r="34" ht="29" customHeight="1">
      <c r="B34" s="39" t="str">
        <v>Podemos conocer una previsión futura sin conservar el antes: dejamos Q1/P1 pendientes y no fabricamos un importe retirado. Para traslados parciales dividimos el trabajo antes de cargarlo, con cantidades y claves sin solaparse.</v>
      </c>
      <c r="C34" s="39"/>
      <c r="D34" s="39"/>
      <c r="E34" s="39"/>
      <c r="F34" s="39"/>
      <c r="G34" s="39"/>
      <c r="H34" s="39"/>
    </row>
    <row r="35" ht="29" customHeight="1">
      <c r="B35" s="39"/>
      <c r="C35" s="39"/>
      <c r="D35" s="39"/>
      <c r="E35" s="39"/>
      <c r="F35" s="39"/>
      <c r="G35" s="39"/>
      <c r="H35" s="39"/>
    </row>
    <row r="36" ht="24" customHeight="1">
      <c r="B36" s="30"/>
      <c r="C36" s="30"/>
      <c r="D36" s="30"/>
      <c r="E36" s="30"/>
      <c r="F36" s="30"/>
      <c r="G36" s="30"/>
      <c r="H36" s="30"/>
    </row>
    <row r="37" ht="24" customHeight="1">
      <c r="B37" s="30"/>
      <c r="C37" s="30"/>
      <c r="D37" s="30"/>
      <c r="E37" s="30"/>
      <c r="F37" s="30"/>
      <c r="G37" s="30"/>
      <c r="H37" s="30"/>
    </row>
    <row r="38" ht="29" customHeight="1">
      <c r="B38" s="39" t="str">
        <v>En TEXTO CLIENTE copiamos las frases resueltas. Los motivos proceden exclusivamente de lo que escribimos; no se atribuyen a inflación, errores, satisfacción o ahorro sin evidencia. Un semáforo verde acredita datos completos del extracto, no aceptación del cambio.</v>
      </c>
      <c r="C38" s="39"/>
      <c r="D38" s="39"/>
      <c r="E38" s="39"/>
      <c r="F38" s="39"/>
      <c r="G38" s="39"/>
      <c r="H38" s="39"/>
    </row>
    <row r="39" ht="29" customHeight="1">
      <c r="B39" s="39"/>
      <c r="C39" s="39"/>
      <c r="D39" s="39"/>
      <c r="E39" s="39"/>
      <c r="F39" s="39"/>
      <c r="G39" s="39"/>
      <c r="H39" s="39"/>
    </row>
    <row r="40" ht="24" customHeight="1">
      <c r="B40" s="30"/>
      <c r="C40" s="30"/>
      <c r="D40" s="30"/>
      <c r="E40" s="30"/>
      <c r="F40" s="30"/>
      <c r="G40" s="30"/>
      <c r="H40" s="30"/>
    </row>
    <row r="41" ht="24" customHeight="1">
      <c r="B41" s="30"/>
      <c r="C41" s="30"/>
      <c r="D41" s="30"/>
      <c r="E41" s="30"/>
      <c r="F41" s="30"/>
      <c r="G41" s="30"/>
      <c r="H41" s="30"/>
    </row>
    <row r="42" ht="29" customHeight="1">
      <c r="B42" s="39" t="str">
        <v>Las cantidades admiten seis decimales y los precios unitarios cuatro. Distinguimos cero explícito de dato vacío. Admitimos precios negativos para abonos documentados, sin tratar una retirada de abono como bajada del precio.</v>
      </c>
      <c r="C42" s="39"/>
      <c r="D42" s="39"/>
      <c r="E42" s="39"/>
      <c r="F42" s="39"/>
      <c r="G42" s="39"/>
      <c r="H42" s="39"/>
    </row>
    <row r="43" ht="29" customHeight="1">
      <c r="B43" s="39"/>
      <c r="C43" s="39"/>
      <c r="D43" s="39"/>
      <c r="E43" s="39"/>
      <c r="F43" s="39"/>
      <c r="G43" s="39"/>
      <c r="H43" s="39"/>
    </row>
    <row r="44" ht="24" customHeight="1">
      <c r="B44" s="30"/>
      <c r="C44" s="30"/>
      <c r="D44" s="30"/>
      <c r="E44" s="30"/>
      <c r="F44" s="30"/>
      <c r="G44" s="30"/>
      <c r="H44" s="30"/>
    </row>
    <row r="45" ht="24" customHeight="1">
      <c r="B45" s="30"/>
      <c r="C45" s="30"/>
      <c r="D45" s="30"/>
      <c r="E45" s="30"/>
      <c r="F45" s="30"/>
      <c r="G45" s="30"/>
      <c r="H45" s="30"/>
    </row>
    <row r="46" ht="29" customHeight="1">
      <c r="B46" s="39" t="str">
        <v>Ejemplo real aproximado 1: dos equipos salen del encargo, a unos 1.600 €/ud. La variación es −3.200 €. Es una baja de alcance, sin afirmar quién lo ejecutará ni que pase a otra fase.</v>
      </c>
      <c r="C46" s="39"/>
      <c r="D46" s="39"/>
      <c r="E46" s="39"/>
      <c r="F46" s="39"/>
      <c r="G46" s="39"/>
      <c r="H46" s="39"/>
    </row>
    <row r="47" ht="29" customHeight="1">
      <c r="B47" s="39"/>
      <c r="C47" s="39"/>
      <c r="D47" s="39"/>
      <c r="E47" s="39"/>
      <c r="F47" s="39"/>
      <c r="G47" s="39"/>
      <c r="H47" s="39"/>
    </row>
    <row r="48" ht="24" customHeight="1">
      <c r="B48" s="30"/>
      <c r="C48" s="30"/>
      <c r="D48" s="30"/>
      <c r="E48" s="30"/>
      <c r="F48" s="30"/>
      <c r="G48" s="30"/>
      <c r="H48" s="30"/>
    </row>
    <row r="49" ht="24" customHeight="1">
      <c r="B49" s="30"/>
      <c r="C49" s="30"/>
      <c r="D49" s="30"/>
      <c r="E49" s="30"/>
      <c r="F49" s="30"/>
      <c r="G49" s="30"/>
      <c r="H49" s="30"/>
    </row>
    <row r="50" ht="29" customHeight="1">
      <c r="B50" s="39" t="str">
        <v>Ejemplo real aproximado 2: unos 140 m³ conservan cantidad y alcance; el precio pasa de unos 12 a 14 €/m³ por un importe corregido por el cliente. Efecto cantidad 0 € y efecto precio +280 €. No es una subida de mercado ni un coste pagado.</v>
      </c>
      <c r="C50" s="39"/>
      <c r="D50" s="39"/>
      <c r="E50" s="39"/>
      <c r="F50" s="39"/>
      <c r="G50" s="39"/>
      <c r="H50" s="39"/>
    </row>
    <row r="51" ht="29" customHeight="1">
      <c r="B51" s="39"/>
      <c r="C51" s="39"/>
      <c r="D51" s="39"/>
      <c r="E51" s="39"/>
      <c r="F51" s="39"/>
      <c r="G51" s="39"/>
      <c r="H51" s="39"/>
    </row>
    <row r="52" ht="24" customHeight="1">
      <c r="B52" s="30"/>
      <c r="C52" s="30"/>
      <c r="D52" s="30"/>
      <c r="E52" s="30"/>
      <c r="F52" s="30"/>
      <c r="G52" s="30"/>
      <c r="H52" s="30"/>
    </row>
    <row r="53" ht="24" customHeight="1">
      <c r="B53" s="30"/>
      <c r="C53" s="30"/>
      <c r="D53" s="30"/>
      <c r="E53" s="30"/>
      <c r="F53" s="30"/>
      <c r="G53" s="30"/>
      <c r="H53" s="30"/>
    </row>
    <row r="54" ht="29" customHeight="1">
      <c r="B54" s="39" t="str">
        <v>Ejemplo real aproximado 3: consta una piscina prevista en segunda fase por unos 21.400 €. Los archivos archivados como ambas versiones ya contienen el anexo. No acreditan su importe anterior dentro del total: dejamos la comparación pendiente y mostramos solo la previsión documentada.</v>
      </c>
      <c r="C54" s="39"/>
      <c r="D54" s="39"/>
      <c r="E54" s="39"/>
      <c r="F54" s="39"/>
      <c r="G54" s="39"/>
      <c r="H54" s="39"/>
    </row>
    <row r="55" ht="29" customHeight="1">
      <c r="B55" s="39"/>
      <c r="C55" s="39"/>
      <c r="D55" s="39"/>
      <c r="E55" s="39"/>
      <c r="F55" s="39"/>
      <c r="G55" s="39"/>
      <c r="H55" s="39"/>
    </row>
    <row r="56" ht="24" customHeight="1">
      <c r="B56" s="30"/>
      <c r="C56" s="30"/>
      <c r="D56" s="30"/>
      <c r="E56" s="30"/>
      <c r="F56" s="30"/>
      <c r="G56" s="30"/>
      <c r="H56" s="30"/>
    </row>
    <row r="57" ht="24" customHeight="1">
      <c r="B57" s="30"/>
      <c r="C57" s="30"/>
      <c r="D57" s="30"/>
      <c r="E57" s="30"/>
      <c r="F57" s="30"/>
      <c r="G57" s="30"/>
      <c r="H57" s="30"/>
    </row>
    <row r="58" ht="29" customHeight="1">
      <c r="B58" s="39" t="str">
        <v>Los tres casos son de obras distintas y se prueban por separado. Dejamos cargado el segundo; no sumamos tres obras. Las cifras públicas son aproximadas y los resultados se recalculan con ellas. Fuentes privadas fuera de la descarga.</v>
      </c>
      <c r="C58" s="39"/>
      <c r="D58" s="39"/>
      <c r="E58" s="39"/>
      <c r="F58" s="39"/>
      <c r="G58" s="39"/>
      <c r="H58" s="39"/>
    </row>
    <row r="59" ht="29" customHeight="1">
      <c r="B59" s="39"/>
      <c r="C59" s="39"/>
      <c r="D59" s="39"/>
      <c r="E59" s="39"/>
      <c r="F59" s="39"/>
      <c r="G59" s="39"/>
      <c r="H59" s="39"/>
    </row>
    <row r="60" ht="24" customHeight="1">
      <c r="B60" s="30"/>
      <c r="C60" s="30"/>
      <c r="D60" s="30"/>
      <c r="E60" s="30"/>
      <c r="F60" s="30"/>
      <c r="G60" s="30"/>
      <c r="H60" s="30"/>
    </row>
    <row r="61" ht="24" customHeight="1">
      <c r="B61" s="30"/>
      <c r="C61" s="30"/>
      <c r="D61" s="30"/>
      <c r="E61" s="30"/>
      <c r="F61" s="30"/>
      <c r="G61" s="30"/>
      <c r="H61" s="30"/>
    </row>
    <row r="62" ht="29" customHeight="1">
      <c r="B62" s="39" t="str">
        <v>Ejercicio didáctico: 100→120 m² y 20→25 €/m². Efecto cantidad +400 €, efecto precio +600 €, variación +1.000 €. Amarillo: entrada manual. Fórmulas bloqueadas y cuatro hojas protegidas sin contraseña. Podemos ajustar altos y anchos; no ordenamos columnas sueltas.</v>
      </c>
      <c r="C62" s="39"/>
      <c r="D62" s="39"/>
      <c r="E62" s="39"/>
      <c r="F62" s="39"/>
      <c r="G62" s="39"/>
      <c r="H62" s="39"/>
    </row>
    <row r="63" ht="29" customHeight="1">
      <c r="B63" s="39"/>
      <c r="C63" s="39"/>
      <c r="D63" s="39"/>
      <c r="E63" s="39"/>
      <c r="F63" s="39"/>
      <c r="G63" s="39"/>
      <c r="H63" s="39"/>
    </row>
    <row r="64" ht="24" customHeight="1">
      <c r="B64" s="30"/>
      <c r="C64" s="30"/>
      <c r="D64" s="30"/>
      <c r="E64" s="30"/>
      <c r="F64" s="30"/>
      <c r="G64" s="30"/>
      <c r="H64" s="30"/>
    </row>
    <row r="65" ht="24" customHeight="1">
      <c r="B65" s="30"/>
      <c r="C65" s="30"/>
      <c r="D65" s="30"/>
      <c r="E65" s="30"/>
      <c r="F65" s="30"/>
      <c r="G65" s="30"/>
      <c r="H65" s="30"/>
    </row>
    <row r="66" ht="25" customHeight="1">
      <c r="B66" s="33" t="str">
        <v>Cuitó Digital · cuitodigital.com</v>
      </c>
      <c r="C66" s="33"/>
      <c r="D66" s="33"/>
      <c r="E66" s="33"/>
      <c r="F66" s="33"/>
      <c r="G66" s="33"/>
      <c r="H66" s="33"/>
    </row>
    <row r="67" ht="27" customHeight="1">
      <c r="B67" s="34" t="str">
        <v>¿Lo quieres hecho? cuitodigital.com/presupuestos-a-medida</v>
      </c>
      <c r="C67" s="34"/>
      <c r="D67" s="34"/>
      <c r="E67" s="34"/>
      <c r="F67" s="34"/>
      <c r="G67" s="34"/>
      <c r="H67" s="34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G3"/>
    <mergeCell ref="B6:H7"/>
    <mergeCell ref="B10:H11"/>
    <mergeCell ref="B14:H15"/>
    <mergeCell ref="B18:H19"/>
    <mergeCell ref="B22:H23"/>
    <mergeCell ref="B26:H27"/>
    <mergeCell ref="B30:H31"/>
    <mergeCell ref="B34:H35"/>
    <mergeCell ref="B38:H39"/>
    <mergeCell ref="B42:H43"/>
    <mergeCell ref="B46:H47"/>
    <mergeCell ref="B50:H51"/>
    <mergeCell ref="B54:H55"/>
    <mergeCell ref="B58:H59"/>
    <mergeCell ref="B62:H63"/>
    <mergeCell ref="B66:H66"/>
    <mergeCell ref="B67:H67"/>
  </mergeCell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3abc7f515ad54380"/>
</worksheet>
</file>