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ore.xml" ContentType="application/vnd.openxmlformats-package.core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02adb6fefc694868" /><Relationship Id="rIdCuitoCore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RAS" sheetId="1" r:id="R5f0e003e6c914dc5"/>
    <sheet name="LÉEME" sheetId="2" r:id="Raf1fd21317e34eaa"/>
  </sheets>
  <definedNames>
    <definedName name="_xlnm.Print_Area" localSheetId="0">'COMPRAS'!$B$2:$E$47</definedName>
    <definedName name="_xlnm.Print_Area" localSheetId="1">'LÉEME'!$B$2:$E$59</definedName>
  </definedNames>
  <calcPr calcMode="auto" fullCalcOnLoad="1" forceFullCalc="1" calcCompleted="0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7">
    <numFmt numFmtId="200" formatCode="#,##0.00####"/>
    <numFmt numFmtId="201" formatCode="#,##0.00&quot; €&quot;"/>
    <numFmt numFmtId="202" formatCode="#,##0"/>
    <numFmt numFmtId="203" formatCode="0.00##%"/>
    <numFmt numFmtId="204" formatCode="0.00####"/>
    <numFmt numFmtId="205" formatCode="#,##0.00##&quot; €&quot;"/>
    <numFmt numFmtId="206" formatCode="dd/mm/yyyy"/>
  </numFmts>
  <fonts count="7">
    <font>
      <sz val="11"/>
      <name val="Carlito"/>
    </font>
    <font>
      <sz val="11"/>
      <color rgb="FF0B1F3A"/>
      <name val="Arial"/>
    </font>
    <font>
      <b/>
      <sz val="11"/>
      <color rgb="FF0B1F3A"/>
      <name val="Arial"/>
    </font>
    <font>
      <b/>
      <sz val="17"/>
      <color rgb="FF0B1F3A"/>
      <name val="Arial"/>
    </font>
    <font>
      <sz val="11"/>
      <color rgb="FF0B1F3A"/>
      <name val="Arial"/>
    </font>
    <font>
      <b/>
      <sz val="11"/>
      <color rgb="FFFFFFFF"/>
      <name val="Arial"/>
    </font>
    <font>
      <b/>
      <sz val="14"/>
      <color rgb="FF0B1F3A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1F3A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752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200" fontId="1" fillId="2" borderId="0" xfId="0" applyNumberFormat="1" applyFont="1" applyFill="1" applyBorder="1" applyAlignment="1">
      <alignment vertical="center" wrapText="1"/>
    </xf>
    <xf numFmtId="200" fontId="6" fillId="2" borderId="0" xfId="0" applyNumberFormat="1" applyFont="1" applyFill="1" applyBorder="1" applyAlignment="1">
      <alignment vertical="center" wrapText="1"/>
    </xf>
    <xf numFmtId="201" fontId="1" fillId="2" borderId="0" xfId="0" applyNumberFormat="1" applyFont="1" applyFill="1" applyBorder="1" applyAlignment="1">
      <alignment vertical="center" wrapText="1"/>
    </xf>
    <xf numFmtId="201" fontId="6" fillId="2" borderId="0" xfId="0" applyNumberFormat="1" applyFont="1" applyFill="1" applyBorder="1" applyAlignment="1">
      <alignment vertical="center" wrapText="1"/>
    </xf>
    <xf numFmtId="202" fontId="6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200" fontId="1" fillId="4" borderId="0" xfId="0" applyNumberFormat="1" applyFont="1" applyFill="1" applyBorder="1" applyAlignment="1">
      <alignment vertical="center" wrapText="1"/>
    </xf>
    <xf numFmtId="203" fontId="1" fillId="4" borderId="0" xfId="0" applyNumberFormat="1" applyFont="1" applyFill="1" applyBorder="1" applyAlignment="1">
      <alignment vertical="center" wrapText="1"/>
    </xf>
    <xf numFmtId="204" fontId="1" fillId="4" borderId="0" xfId="0" applyNumberFormat="1" applyFont="1" applyFill="1" applyBorder="1" applyAlignment="1">
      <alignment vertical="center" wrapText="1"/>
    </xf>
    <xf numFmtId="205" fontId="1" fillId="4" borderId="0" xfId="0" applyNumberFormat="1" applyFont="1" applyFill="1" applyBorder="1" applyAlignment="1">
      <alignment vertical="center" wrapText="1"/>
    </xf>
    <xf numFmtId="201" fontId="1" fillId="4" borderId="0" xfId="0" applyNumberFormat="1" applyFont="1" applyFill="1" applyBorder="1" applyAlignment="1">
      <alignment vertical="center" wrapText="1"/>
    </xf>
    <xf numFmtId="206" fontId="1" fillId="4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 applyProtection="1">
      <alignment vertical="center"/>
      <protection locked="1" hidden="0"/>
    </xf>
    <xf numFmtId="0" fontId="3" fillId="2" borderId="0" xfId="0" applyNumberFormat="1" applyFont="1" applyFill="1" applyBorder="1" applyAlignment="1" applyProtection="1">
      <alignment vertical="center" wrapText="1"/>
      <protection locked="1" hidden="0"/>
    </xf>
    <xf numFmtId="0" fontId="0" fillId="0" borderId="0" xfId="0" applyProtection="1">
      <protection locked="1" hidden="0"/>
    </xf>
    <xf numFmtId="0" fontId="1" fillId="2" borderId="1" xfId="0" applyNumberFormat="1" applyFont="1" applyFill="1" applyBorder="1" applyAlignment="1" applyProtection="1">
      <alignment vertical="center"/>
      <protection locked="1" hidden="0"/>
    </xf>
    <xf numFmtId="0" fontId="4" fillId="2" borderId="0" xfId="0" applyNumberFormat="1" applyFont="1" applyFill="1" applyBorder="1" applyAlignment="1" applyProtection="1">
      <alignment vertical="center" wrapText="1"/>
      <protection locked="1" hidden="0"/>
    </xf>
    <xf numFmtId="0" fontId="5" fillId="3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2" borderId="0" xfId="0" applyNumberFormat="1" applyFont="1" applyFill="1" applyBorder="1" applyAlignment="1" applyProtection="1">
      <alignment vertical="center" wrapText="1"/>
      <protection locked="1" hidden="0"/>
    </xf>
    <xf numFmtId="200" fontId="6" fillId="2" borderId="0" xfId="0" applyNumberFormat="1" applyFont="1" applyFill="1" applyBorder="1" applyAlignment="1" applyProtection="1">
      <alignment vertical="center" wrapText="1"/>
      <protection locked="1" hidden="0"/>
    </xf>
    <xf numFmtId="202" fontId="6" fillId="2" borderId="0" xfId="0" applyNumberFormat="1" applyFont="1" applyFill="1" applyBorder="1" applyAlignment="1" applyProtection="1">
      <alignment vertical="center" wrapText="1"/>
      <protection locked="1" hidden="0"/>
    </xf>
    <xf numFmtId="201" fontId="6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4" borderId="0" xfId="0" applyNumberFormat="1" applyFont="1" applyFill="1" applyBorder="1" applyAlignment="1" applyProtection="1">
      <alignment vertical="center" wrapText="1"/>
      <protection locked="0" hidden="0"/>
    </xf>
    <xf numFmtId="200" fontId="1" fillId="4" borderId="0" xfId="0" applyNumberFormat="1" applyFont="1" applyFill="1" applyBorder="1" applyAlignment="1" applyProtection="1">
      <alignment vertical="center" wrapText="1"/>
      <protection locked="0" hidden="0"/>
    </xf>
    <xf numFmtId="203" fontId="1" fillId="4" borderId="0" xfId="0" applyNumberFormat="1" applyFont="1" applyFill="1" applyBorder="1" applyAlignment="1" applyProtection="1">
      <alignment vertical="center" wrapText="1"/>
      <protection locked="0" hidden="0"/>
    </xf>
    <xf numFmtId="204" fontId="1" fillId="4" borderId="0" xfId="0" applyNumberFormat="1" applyFont="1" applyFill="1" applyBorder="1" applyAlignment="1" applyProtection="1">
      <alignment vertical="center" wrapText="1"/>
      <protection locked="0" hidden="0"/>
    </xf>
    <xf numFmtId="206" fontId="1" fillId="4" borderId="0" xfId="0" applyNumberFormat="1" applyFont="1" applyFill="1" applyBorder="1" applyAlignment="1" applyProtection="1">
      <alignment vertical="center" wrapText="1"/>
      <protection locked="0" hidden="0"/>
    </xf>
    <xf numFmtId="205" fontId="1" fillId="4" borderId="0" xfId="0" applyNumberFormat="1" applyFont="1" applyFill="1" applyBorder="1" applyAlignment="1" applyProtection="1">
      <alignment vertical="center" wrapText="1"/>
      <protection locked="0" hidden="0"/>
    </xf>
    <xf numFmtId="201" fontId="1" fillId="4" borderId="0" xfId="0" applyNumberFormat="1" applyFont="1" applyFill="1" applyBorder="1" applyAlignment="1" applyProtection="1">
      <alignment vertical="center" wrapText="1"/>
      <protection locked="0" hidden="0"/>
    </xf>
    <xf numFmtId="0" fontId="2" fillId="2" borderId="0" xfId="0" applyNumberFormat="1" applyFont="1" applyFill="1" applyBorder="1" applyAlignment="1" applyProtection="1">
      <alignment vertical="center" wrapText="1"/>
      <protection locked="1" hidden="0"/>
    </xf>
  </cellXfs>
  <cellStyles count="1">
    <cellStyle name="Normal" xfId="0"/>
  </cellStyles>
  <dxfs count="3"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288c29c6b4516" /><Relationship Type="http://schemas.openxmlformats.org/officeDocument/2006/relationships/theme" Target="/xl/theme/theme1.xml" Id="Rf7dfcb07e1c84fcb" /><Relationship Type="http://schemas.openxmlformats.org/officeDocument/2006/relationships/sharedStrings" Target="/xl/sharedStrings.xml" Id="Re30f08dca5ac4851" /><Relationship Type="http://schemas.openxmlformats.org/officeDocument/2006/relationships/worksheet" Target="/xl/worksheets/sheet1.xml" Id="R5f0e003e6c914dc5" /><Relationship Type="http://schemas.openxmlformats.org/officeDocument/2006/relationships/worksheet" Target="/xl/worksheets/sheet2.xml" Id="Raf1fd21317e34e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0fcdcf298a14d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b31aa8622a44473" /></Relationships>
</file>

<file path=xl/drawings/drawing1.xml><?xml version="1.0" encoding="utf-8"?>
<xdr:wsDr xmlns:xdr="http://schemas.openxmlformats.org/drawingml/2006/spreadsheetDrawing">
  <xdr:oneCellAnchor>
    <xdr:from>
      <xdr:col>4</xdr:col>
      <xdr:colOff>0</xdr:colOff>
      <xdr:row>1</xdr:row>
      <xdr:rowOff>0</xdr:rowOff>
    </xdr:from>
    <xdr:ext cx="409575" cy="409575"/>
    <xdr:pic>
      <xdr:nvPicPr>
        <xdr:cNvPr id="1" name="00bba37f-cb66-4f71-be98-8873c2cb44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fcdcf298a14d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4</xdr:col>
      <xdr:colOff>0</xdr:colOff>
      <xdr:row>1</xdr:row>
      <xdr:rowOff>0</xdr:rowOff>
    </xdr:from>
    <xdr:ext cx="409575" cy="409575"/>
    <xdr:pic>
      <xdr:nvPicPr>
        <xdr:cNvPr id="1" name="989a2453-e1be-4d3b-bcfb-6a95e0a853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31aa8622a444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56617d7688f42f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6e7ba03d7dd4959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35" hidden="0" customWidth="1"/>
    <col min="3" max="3" width="28" hidden="0" customWidth="1"/>
    <col min="4" max="4" width="24" hidden="0" customWidth="1"/>
    <col min="5" max="5" width="55" hidden="0" customWidth="1"/>
    <col min="11" max="11" hidden="1"/>
  </cols>
  <sheetData>
    <row r="1" ht="27" customHeight="1">
      <c r="B1" s="27"/>
      <c r="C1" s="27"/>
      <c r="D1" s="27"/>
      <c r="E1" s="27"/>
    </row>
    <row r="2" ht="26" customHeight="1">
      <c r="B2" s="28" t="str">
        <v>De los metros medidos a las cajas que compramos</v>
      </c>
      <c r="C2" s="28"/>
      <c r="D2" s="28"/>
      <c r="E2" s="27"/>
      <c r="K2" s="29" t="n">
        <f>IFERROR(IF(AND(IF(ISNUMBER(C24),AND(C24&gt;=0,C24=ROUND(C24,6)),FALSE),IF(ISNUMBER(C27),AND(C27&gt;=0,C27=ROUND(C27,6)),FALSE),OR(C26="Neta sin merma",AND(C26="Ya incluye merma",C27=0))),1,0),0)</f>
        <v>1</v>
      </c>
    </row>
    <row r="3" ht="26" customHeight="1">
      <c r="B3" s="28"/>
      <c r="C3" s="28"/>
      <c r="D3" s="28"/>
      <c r="E3" s="27"/>
      <c r="K3" s="29" t="n">
        <f>IFERROR(IF(AND(K2=1,IF(ISNUMBER(C29),AND(C29&gt;0,C29=ROUND(C29,6)),FALSE)),1,0),0)</f>
        <v>1</v>
      </c>
    </row>
    <row r="4" ht="27" customHeight="1">
      <c r="B4" s="30"/>
      <c r="C4" s="30"/>
      <c r="D4" s="30"/>
      <c r="E4" s="30"/>
      <c r="K4" s="29" t="n">
        <f>IFERROR(IF(AND(K3=1,IF(ISNUMBER(C32),AND(C32&gt;=0,C32=ROUND(C32,4)),FALSE),OR(C33="€/m²",C33="€/caja"),C34="Solo suministro",AND(LEN(TRIM(C35&amp;""))&gt;0,TRIM(C35)&lt;&gt;"Pendiente",TRIM(C35)&lt;&gt;"Por confirmar",TRIM(C35)&lt;&gt;"No consta",TRIM(C35)&lt;&gt;"Desconocido"),IF(ISNUMBER(C36),AND(C36&gt;=1,C36&lt;=2958465,C36=INT(C36)),FALSE)),1,0),0)</f>
        <v>1</v>
      </c>
    </row>
    <row r="5" ht="30" customHeight="1">
      <c r="B5" s="31" t="str">
        <v>Una baldosa y una compra. Empezamos con supuestos didácticos editables; no son una oferta ni una merma recomendada.</v>
      </c>
      <c r="C5" s="31"/>
      <c r="D5" s="31"/>
      <c r="E5" s="31"/>
      <c r="K5" s="29" t="n">
        <f>IFERROR(IF(OR(ISERROR(C23),ISERROR(C24),ISERROR(C25),ISERROR(C26),ISERROR(C27),ISERROR(C28),ISERROR(C29),ISERROR(C30),ISERROR(C31),ISERROR(C32),ISERROR(C33),ISERROR(C34),ISERROR(C35),ISERROR(C36),ISERROR(C37),ISERROR(C38),ISERROR(C39)),2,IF(OR(AND(LEN(TRIM(C24&amp;""))&gt;0,NOT(IF(ISNUMBER(C24),AND(C24&gt;=0,C24=ROUND(C24,6)),FALSE))),AND(LEN(TRIM(C27&amp;""))&gt;0,NOT(IF(ISNUMBER(C27),AND(C27&gt;=0,C27=ROUND(C27,6)),FALSE))),AND(LEN(TRIM(C29&amp;""))&gt;0,NOT(IF(ISNUMBER(C29),AND(C29&gt;0,C29=ROUND(C29,6)),FALSE))),AND(LEN(TRIM(C32&amp;""))&gt;0,NOT(IF(ISNUMBER(C32),AND(C32&gt;=0,C32=ROUND(C32,4)),FALSE))),AND(LEN(TRIM(C38&amp;""))&gt;0,NOT(IF(ISNUMBER(C38),AND(C38&gt;=0,C38=ROUND(C38,2)),FALSE))),AND(LEN(TRIM(C25&amp;""))&gt;0,NOT(OR(C25="Medición/documento",C25="Estimada"))),AND(LEN(TRIM(C26&amp;""))&gt;0,NOT(OR(C26="Neta sin merma",C26="Ya incluye merma",C26="Por confirmar"))),AND(LEN(TRIM(C33&amp;""))&gt;0,NOT(OR(C33="€/m²",C33="€/caja"))),AND(LEN(TRIM(C34&amp;""))&gt;0,NOT(OR(C34="Solo suministro",C34="Tope/estimación",C34="Colocación/conjunto",C34="Por confirmar"))),AND(LEN(TRIM(C37&amp;""))&gt;0,NOT(OR(C37="Importe conocido",C37="Incluido en baldosa",C37="Pendiente"))),AND(LEN(TRIM(C31&amp;""))&gt;0,NOT(IF(ISNUMBER(C31),AND(C31&gt;=1,C31&lt;=2958465,C31=INT(C31)),FALSE))),AND(LEN(TRIM(C36&amp;""))&gt;0,NOT(IF(ISNUMBER(C36),AND(C36&gt;=1,C36&lt;=2958465,C36=INT(C36)),FALSE))),AND(C26="Ya incluye merma",ISNUMBER(C27),C27&lt;&gt;0),AND(C37="Incluido en baldosa",ISNUMBER(C38),C38&lt;&gt;0)),2,IF(AND(AND(LEN(TRIM(C23&amp;""))&gt;0,TRIM(C23)&lt;&gt;"Pendiente",TRIM(C23)&lt;&gt;"Por confirmar",TRIM(C23)&lt;&gt;"No consta",TRIM(C23)&lt;&gt;"Desconocido"),C25="Medición/documento",K3=1,K4=1,AND(LEN(TRIM(C28&amp;""))&gt;0,TRIM(C28)&lt;&gt;"Pendiente",TRIM(C28)&lt;&gt;"Por confirmar",TRIM(C28)&lt;&gt;"No consta",TRIM(C28)&lt;&gt;"Desconocido"),AND(LEN(TRIM(C30&amp;""))&gt;0,TRIM(C30)&lt;&gt;"Pendiente",TRIM(C30)&lt;&gt;"Por confirmar",TRIM(C30)&lt;&gt;"No consta",TRIM(C30)&lt;&gt;"Desconocido"),IF(ISNUMBER(C31),AND(C31&gt;=1,C31&lt;=2958465,C31=INT(C31)),FALSE),ISNUMBER(C16)),0,1))),2)</f>
        <v>0</v>
      </c>
    </row>
    <row r="6" ht="38" customHeight="1">
      <c r="B6" s="32" t="str">
        <v>Qué calculamos</v>
      </c>
      <c r="C6" s="32" t="str">
        <v>Resultado</v>
      </c>
      <c r="D6" s="32" t="str">
        <v>Unidad</v>
      </c>
      <c r="E6" s="32" t="str">
        <v>Qué significa</v>
      </c>
      <c r="K6" s="29" t="str">
        <f>IFERROR(IF(OR(ISERROR(C23),ISERROR(C24),ISERROR(C25),ISERROR(C26),ISERROR(C27),ISERROR(C28),ISERROR(C29),ISERROR(C30),ISERROR(C31),ISERROR(C32),ISERROR(C33),ISERROR(C34),ISERROR(C35),ISERROR(C36),ISERROR(C37),ISERROR(C38),ISERROR(C39)),"Hay una entrada con error. Corregimos el dato antes de cerrar la comprobación.",IF(AND(C26="Ya incluye merma",ISNUMBER(C27),C27&lt;&gt;0),"La superficie ya incluye merma. Dejamos 0 % adicional para no aplicarla dos veces.",IF(AND(C37="Incluido en baldosa",ISNUMBER(C38),C38&lt;&gt;0),"Transporte incluido e importe adicional se contradicen. Revisamos para no duplicarlo.",IF(OR(AND(LEN(TRIM(C24&amp;""))&gt;0,NOT(IF(ISNUMBER(C24),AND(C24&gt;=0,C24=ROUND(C24,6)),FALSE))),AND(LEN(TRIM(C27&amp;""))&gt;0,NOT(IF(ISNUMBER(C27),AND(C27&gt;=0,C27=ROUND(C27,6)),FALSE))),AND(LEN(TRIM(C29&amp;""))&gt;0,NOT(IF(ISNUMBER(C29),AND(C29&gt;0,C29=ROUND(C29,6)),FALSE))),AND(LEN(TRIM(C32&amp;""))&gt;0,NOT(IF(ISNUMBER(C32),AND(C32&gt;=0,C32=ROUND(C32,4)),FALSE))),AND(LEN(TRIM(C38&amp;""))&gt;0,NOT(IF(ISNUMBER(C38),AND(C38&gt;=0,C38=ROUND(C38,2)),FALSE))),AND(LEN(TRIM(C25&amp;""))&gt;0,NOT(OR(C25="Medición/documento",C25="Estimada"))),AND(LEN(TRIM(C26&amp;""))&gt;0,NOT(OR(C26="Neta sin merma",C26="Ya incluye merma",C26="Por confirmar"))),AND(LEN(TRIM(C33&amp;""))&gt;0,NOT(OR(C33="€/m²",C33="€/caja"))),AND(LEN(TRIM(C34&amp;""))&gt;0,NOT(OR(C34="Solo suministro",C34="Tope/estimación",C34="Colocación/conjunto",C34="Por confirmar"))),AND(LEN(TRIM(C37&amp;""))&gt;0,NOT(OR(C37="Importe conocido",C37="Incluido en baldosa",C37="Pendiente"))),AND(LEN(TRIM(C31&amp;""))&gt;0,NOT(IF(ISNUMBER(C31),AND(C31&gt;=1,C31&lt;=2958465,C31=INT(C31)),FALSE))),AND(LEN(TRIM(C36&amp;""))&gt;0,NOT(IF(ISNUMBER(C36),AND(C36&gt;=1,C36&lt;=2958465,C36=INT(C36)),FALSE))),AND(C26="Ya incluye merma",ISNUMBER(C27),C27&lt;&gt;0),AND(C37="Incluido en baldosa",ISNUMBER(C38),C38&lt;&gt;0)),"Revisamos números y opciones. Cobertura positiva; cifras con precisión visible; fechas válidas.",IF(NOT(AND(LEN(TRIM(C23&amp;""))&gt;0,TRIM(C23)&lt;&gt;"Pendiente",TRIM(C23)&lt;&gt;"Por confirmar",TRIM(C23)&lt;&gt;"No consta",TRIM(C23)&lt;&gt;"Desconocido")),"Identificamos una única baldosa o referencia.",IF(LEN(TRIM(C24&amp;""))=0,"Falta la superficie. Un vacío no es cero.",IF(NOT(OR(C25="Medición/documento",C25="Estimada")),"Indicamos si la superficie está documentada o es estimada.",IF(C26="Por confirmar","Confirmamos si la superficie es neta o ya incorpora merma.",IF(NOT(OR(C26="Neta sin merma",C26="Ya incluye merma")),"Elegimos qué incluye la superficie recibida.",IF(LEN(TRIM(C27&amp;""))=0,"Falta la merma elegida; si no añadimos ninguna, escribimos 0 % expresamente.",IF(NOT(AND(LEN(TRIM(C28&amp;""))&gt;0,TRIM(C28)&lt;&gt;"Pendiente",TRIM(C28)&lt;&gt;"Por confirmar",TRIM(C28)&lt;&gt;"No consta",TRIM(C28)&lt;&gt;"Desconocido")),"Documentamos por qué usamos esa merma o por qué no añadimos otra.",IF(LEN(TRIM(C29&amp;""))=0,"Falta la cobertura m²/caja. No deducimos el embalaje del formato de la baldosa.",IF(OR(NOT(AND(LEN(TRIM(C30&amp;""))&gt;0,TRIM(C30)&lt;&gt;"Pendiente",TRIM(C30)&lt;&gt;"Por confirmar",TRIM(C30)&lt;&gt;"No consta",TRIM(C30)&lt;&gt;"Desconocido")),NOT(IF(ISNUMBER(C31),AND(C31&gt;=1,C31&lt;=2958465,C31=INT(C31)),FALSE))),"Identificamos ficha/oferta y fecha de la cobertura antes de pedir.",IF(C34="Tope/estimación","Un tope o estimación no acredita precio de compra. Pedimos una oferta de suministro.",IF(C34="Colocación/conjunto","El precio de colocación o conjunto no es el precio de compra de la baldosa.",IF(K4&lt;&gt;1,"Completamos precio de suministro sin IVA, unidad, fuente y fecha.",IF(NOT(ISNUMBER(C15)),"Aclaramos importe o inclusión del transporte con su referencia; pendiente no es gratis.",IF(C25="Estimada","Cálculo provisional: la superficie sigue estimada. Confirmamos medición y despiece antes del pedido.","Datos suficientes para calcular. Contrastamos producto, lote y disponibilidad; no es un pedido enviado.")))))))))))))))))),"Hay una entrada con error. Corregimos el dato antes de cerrar la comprobación.")</f>
        <v>Datos suficientes para calcular. Contrastamos producto, lote y disponibilidad; no es un pedido enviado.</v>
      </c>
    </row>
    <row r="7" ht="47" customHeight="1">
      <c r="B7" s="33" t="str">
        <v>Superficie objetivo</v>
      </c>
      <c r="C7" s="34" t="n">
        <f>IFERROR(IF(K2=1,IF(C26="Neta sin merma",ROUND(C24*(1+C27),6),C24),""),"")</f>
        <v>25.68</v>
      </c>
      <c r="D7" s="33" t="str">
        <v>m²</v>
      </c>
      <c r="E7" s="33" t="str">
        <v>Cantidad de referencia con la merma que corresponde, antes de redondear a cajas.</v>
      </c>
    </row>
    <row r="8" ht="47" customHeight="1">
      <c r="B8" s="33" t="str">
        <v>Cajas enteras necesarias</v>
      </c>
      <c r="C8" s="35" t="n">
        <f>IFERROR(IF(K3=1,INT(C7/C29)+IF(ROUND(INT(C7/C29)*C29,6)&lt;C7,1,0),""),"")</f>
        <v>18</v>
      </c>
      <c r="D8" s="33" t="str">
        <v>cajas</v>
      </c>
      <c r="E8" s="33" t="str">
        <v>Redondeamos a cajas completas; la cobertura la aportamos desde la ficha u oferta.</v>
      </c>
    </row>
    <row r="9" ht="47" customHeight="1">
      <c r="B9" s="33" t="str">
        <v>Superficie comprada</v>
      </c>
      <c r="C9" s="34" t="n">
        <f>IFERROR(IF(ISNUMBER(C8),ROUND(C8*C29,6),""),"")</f>
        <v>25.92</v>
      </c>
      <c r="D9" s="33" t="str">
        <v>m²</v>
      </c>
      <c r="E9" s="33" t="str">
        <v>Cajas enteras multiplicadas por la cobertura de cada caja.</v>
      </c>
    </row>
    <row r="10" ht="47" customHeight="1">
      <c r="B10" s="33" t="str">
        <v>Excedente por cajas</v>
      </c>
      <c r="C10" s="34" t="n">
        <f>IFERROR(IF(ISNUMBER(C9),ROUND(C9-C7,6),""),"")</f>
        <v>0.24</v>
      </c>
      <c r="D10" s="33" t="str">
        <v>m²</v>
      </c>
      <c r="E10" s="33" t="str">
        <v>Diferencia entre compra y objetivo. No incluye la reserva de merma; no garantiza sobrante reutilizable.</v>
      </c>
    </row>
    <row r="11" ht="47" customHeight="1">
      <c r="B11" s="33" t="str">
        <v>Merma que añadimos</v>
      </c>
      <c r="C11" s="34" t="n">
        <f>IFERROR(IF(AND(K2=1,C26="Neta sin merma"),ROUND(C7-C24,6),""),"")</f>
        <v>1.68</v>
      </c>
      <c r="D11" s="33" t="str">
        <v>m²</v>
      </c>
      <c r="E11" s="33" t="str">
        <v>Solo si partimos de superficie neta. Si ya viene con merma, no la reconstruimos ni la añadimos otra vez.</v>
      </c>
    </row>
    <row r="12" ht="47" customHeight="1">
      <c r="B12" s="33" t="str">
        <v>Total sobre superficie neta</v>
      </c>
      <c r="C12" s="34" t="n">
        <f>IFERROR(IF(AND(ISNUMBER(C9),C26="Neta sin merma"),ROUND(C9-C24,6),""),"")</f>
        <v>1.92</v>
      </c>
      <c r="D12" s="33" t="str">
        <v>m²</v>
      </c>
      <c r="E12" s="33" t="str">
        <v>Merma añadida más redondeo de cajas. Si desconocemos la neta, queda pendiente.</v>
      </c>
    </row>
    <row r="13" ht="27" customHeight="1">
      <c r="B13" s="27"/>
      <c r="C13" s="27"/>
      <c r="D13" s="27"/>
      <c r="E13" s="27"/>
    </row>
    <row r="14" ht="47" customHeight="1">
      <c r="B14" s="33" t="str">
        <v>Coste de la baldosa</v>
      </c>
      <c r="C14" s="36" t="n">
        <f>IFERROR(IF(K4=1,ROUND(IF(C33="€/m²",C9*C32,C8*C32),2),""),"")</f>
        <v>518.4</v>
      </c>
      <c r="D14" s="33" t="str">
        <v>sin IVA</v>
      </c>
      <c r="E14" s="33" t="str">
        <v>Solo suministro, con precio y unidad conocidos. No usamos el precio de colocación.</v>
      </c>
    </row>
    <row r="15" ht="47" customHeight="1">
      <c r="B15" s="33" t="str">
        <v>Transporte conocido</v>
      </c>
      <c r="C15" s="36" t="n">
        <f>IFERROR(IF(AND(AND(LEN(TRIM(C39&amp;""))&gt;0,TRIM(C39)&lt;&gt;"Pendiente",TRIM(C39)&lt;&gt;"Por confirmar",TRIM(C39)&lt;&gt;"No consta",TRIM(C39)&lt;&gt;"Desconocido"),OR(AND(C37="Importe conocido",IF(ISNUMBER(C38),AND(C38&gt;=0,C38=ROUND(C38,2)),FALSE)),AND(C37="Incluido en baldosa",OR(LEN(TRIM(C38&amp;""))=0,AND(ISNUMBER(C38),C38=0))))),IF(C37="Incluido en baldosa",0,C38),""),"")</f>
        <v>30</v>
      </c>
      <c r="D15" s="33" t="str">
        <v>sin IVA</v>
      </c>
      <c r="E15" s="33" t="str">
        <v>Importe indicado o 0 si está incluido y documentado. Pendiente no equivale a gratis.</v>
      </c>
    </row>
    <row r="16" ht="47" customHeight="1">
      <c r="B16" s="33" t="str">
        <v>Total compra y transporte</v>
      </c>
      <c r="C16" s="36" t="n">
        <f>IFERROR(IF(OR(ISERROR(C23),ISERROR(C24),ISERROR(C25),ISERROR(C26),ISERROR(C27),ISERROR(C28),ISERROR(C29),ISERROR(C30),ISERROR(C31),ISERROR(C32),ISERROR(C33),ISERROR(C34),ISERROR(C35),ISERROR(C36),ISERROR(C37),ISERROR(C38),ISERROR(C39)),"",IF(AND(ISNUMBER(C14),ISNUMBER(C15)),SUM(C14:C15),"")),"")</f>
        <v>548.4</v>
      </c>
      <c r="D16" s="33" t="str">
        <v>sin IVA</v>
      </c>
      <c r="E16" s="33" t="str">
        <v>Solo cerramos este total cuando baldosa y transporte están calculados.</v>
      </c>
    </row>
    <row r="17" ht="27" customHeight="1">
      <c r="B17" s="27"/>
      <c r="C17" s="27"/>
      <c r="D17" s="27"/>
      <c r="E17" s="27"/>
    </row>
    <row r="18" ht="65" customHeight="1">
      <c r="B18" s="33" t="str">
        <v>Estado de los datos</v>
      </c>
      <c r="C18" s="33" t="str">
        <f>IF(K5=2,"ROJO",IF(K5=1,"ÁMBAR","VERDE"))</f>
        <v>VERDE</v>
      </c>
      <c r="D18" s="33"/>
      <c r="E18" s="33" t="str">
        <f>K6</f>
        <v>Datos suficientes para calcular. Contrastamos producto, lote y disponibilidad; no es un pedido enviado.</v>
      </c>
    </row>
    <row r="19" ht="27" customHeight="1">
      <c r="B19" s="27"/>
      <c r="C19" s="27"/>
      <c r="D19" s="27"/>
      <c r="E19" s="27"/>
    </row>
    <row r="20" ht="34" customHeight="1">
      <c r="B20" s="31" t="str">
        <v>El semáforo comprueba los datos introducidos. Antes de pedir, contrastamos referencia, tono/calibre, lote, disponibilidad y condiciones de entrega.</v>
      </c>
      <c r="C20" s="31"/>
      <c r="D20" s="31"/>
      <c r="E20" s="31"/>
    </row>
    <row r="21" ht="27" customHeight="1">
      <c r="B21" s="27"/>
      <c r="C21" s="27"/>
      <c r="D21" s="27"/>
      <c r="E21" s="27"/>
    </row>
    <row r="22" ht="38" customHeight="1">
      <c r="B22" s="32" t="str">
        <v>Dato</v>
      </c>
      <c r="C22" s="32" t="str">
        <v>Nuestra entrada</v>
      </c>
      <c r="D22" s="32" t="str">
        <v>Unidad / lectura</v>
      </c>
      <c r="E22" s="32" t="str">
        <v>Cómo lo usamos</v>
      </c>
    </row>
    <row r="23" ht="53" customHeight="1">
      <c r="B23" s="33" t="str">
        <v>Baldosa / referencia</v>
      </c>
      <c r="C23" s="37" t="str">
        <v>Ejemplo didáctico · baldosa A</v>
      </c>
      <c r="D23" s="33" t="str">
        <v>Una sola referencia</v>
      </c>
      <c r="E23" s="33" t="str">
        <v>Guardamos una copia para cada baldosa. No mezclamos cajas de modelos diferentes.</v>
      </c>
    </row>
    <row r="24" ht="53" customHeight="1">
      <c r="B24" s="33" t="str">
        <v>Superficie recibida</v>
      </c>
      <c r="C24" s="38" t="n">
        <v>24</v>
      </c>
      <c r="D24" s="33" t="str">
        <v>m²</v>
      </c>
      <c r="E24" s="33" t="str">
        <v>Cantidad de la medición o cálculo que tenemos; indicamos debajo si es estimada y si ya incorpora merma.</v>
      </c>
    </row>
    <row r="25" ht="53" customHeight="1">
      <c r="B25" s="33" t="str">
        <v>Origen de la superficie</v>
      </c>
      <c r="C25" s="37" t="str">
        <v>Medición/documento</v>
      </c>
      <c r="D25" s="33" t="str">
        <v>Documento o estimación</v>
      </c>
      <c r="E25" s="33" t="str">
        <v>Una estimación permite planificar, pero mantiene el estado en ámbar.</v>
      </c>
    </row>
    <row r="26" ht="53" customHeight="1">
      <c r="B26" s="33" t="str">
        <v>Qué incluye la superficie</v>
      </c>
      <c r="C26" s="37" t="str">
        <v>Neta sin merma</v>
      </c>
      <c r="D26" s="33" t="str">
        <v>Neta o ya con merma</v>
      </c>
      <c r="E26" s="33" t="str">
        <v>Si no lo sabemos, elegimos Por confirmar. No añadimos un porcentaje a ciegas.</v>
      </c>
    </row>
    <row r="27" ht="53" customHeight="1">
      <c r="B27" s="33" t="str">
        <v>Merma que añadimos</v>
      </c>
      <c r="C27" s="39" t="n">
        <v>0.07</v>
      </c>
      <c r="D27" s="33" t="str">
        <v>% elegido por nosotros</v>
      </c>
      <c r="E27" s="33" t="str">
        <v>No hay porcentaje universal. Si ya está incluida, introducimos 0 % de merma adicional.</v>
      </c>
    </row>
    <row r="28" ht="75" customHeight="1">
      <c r="B28" s="33" t="str">
        <v>Motivo / fuente de la merma</v>
      </c>
      <c r="C28" s="37" t="str">
        <v>Supuesto didáctico del 7 %, elegido solo para este ejercicio.</v>
      </c>
      <c r="D28" s="33" t="str">
        <v>Despiece, criterio o hipótesis</v>
      </c>
      <c r="E28" s="33" t="str">
        <v>Identificamos por qué usamos ese porcentaje. También documentamos el 0 % explícito.</v>
      </c>
    </row>
    <row r="29" ht="53" customHeight="1">
      <c r="B29" s="33" t="str">
        <v>Cobertura por caja</v>
      </c>
      <c r="C29" s="40" t="n">
        <v>1.44</v>
      </c>
      <c r="D29" s="33" t="str">
        <v>m²/caja</v>
      </c>
      <c r="E29" s="33" t="str">
        <v>La copiamos de la ficha u oferta del producto exacto, sin deducir el embalaje del tamaño de una pieza.</v>
      </c>
    </row>
    <row r="30" ht="75" customHeight="1">
      <c r="B30" s="33" t="str">
        <v>Fuente de la cobertura</v>
      </c>
      <c r="C30" s="37" t="str">
        <v>Supuesto didáctico de 1,44 m²/caja; no procede de un producto comercial.</v>
      </c>
      <c r="D30" s="33" t="str">
        <v>Ficha / oferta / referencia</v>
      </c>
      <c r="E30" s="33" t="str">
        <v>Identificamos documento o enlace, producto y versión; en nuestra copia privada cuando proceda.</v>
      </c>
    </row>
    <row r="31" ht="53" customHeight="1">
      <c r="B31" s="33" t="str">
        <v>Fecha de esa fuente</v>
      </c>
      <c r="C31" s="41" t="n">
        <v>46313</v>
      </c>
      <c r="D31" s="33" t="str">
        <v>Fecha del documento/consulta</v>
      </c>
      <c r="E31" s="33" t="str">
        <v>No la deducimos de la fecha del archivo. En el ejercicio es la fecha del ejemplo, no una oferta.</v>
      </c>
    </row>
    <row r="32" ht="53" customHeight="1">
      <c r="B32" s="33" t="str">
        <v>Precio de la baldosa</v>
      </c>
      <c r="C32" s="42" t="n">
        <v>20</v>
      </c>
      <c r="D32" s="33" t="str">
        <v>Sin IVA</v>
      </c>
      <c r="E32" s="33" t="str">
        <v>Precio de suministro del producto elegido. Un máximo previsto o precio instalado no acredita su coste.</v>
      </c>
    </row>
    <row r="33" ht="53" customHeight="1">
      <c r="B33" s="33" t="str">
        <v>Unidad del precio</v>
      </c>
      <c r="C33" s="37" t="str">
        <v>€/m²</v>
      </c>
      <c r="D33" s="33" t="str">
        <v>€/m² o €/caja</v>
      </c>
      <c r="E33" s="33" t="str">
        <v>€/m² se aplica a la superficie que compramos; €/caja, al número entero de cajas.</v>
      </c>
    </row>
    <row r="34" ht="53" customHeight="1">
      <c r="B34" s="33" t="str">
        <v>Qué precio tenemos</v>
      </c>
      <c r="C34" s="37" t="str">
        <v>Solo suministro</v>
      </c>
      <c r="D34" s="33" t="str">
        <v>Solo suministro para calcular</v>
      </c>
      <c r="E34" s="33" t="str">
        <v>Separamos un precio de compra de un tope o de una partida que incluya colocación.</v>
      </c>
    </row>
    <row r="35" ht="75" customHeight="1">
      <c r="B35" s="33" t="str">
        <v>Fuente del precio</v>
      </c>
      <c r="C35" s="37" t="str">
        <v>Supuesto didáctico de 20 €/m² sin IVA; no es tarifa ni oferta.</v>
      </c>
      <c r="D35" s="33" t="str">
        <v>Oferta / tarifa / referencia</v>
      </c>
      <c r="E35" s="33" t="str">
        <v>Identificamos el alcance y la fuente. Un cero expreso también necesita explicación.</v>
      </c>
    </row>
    <row r="36" ht="53" customHeight="1">
      <c r="B36" s="33" t="str">
        <v>Fecha de ese precio</v>
      </c>
      <c r="C36" s="41" t="n">
        <v>46313</v>
      </c>
      <c r="D36" s="33" t="str">
        <v>Fecha del documento/consulta</v>
      </c>
      <c r="E36" s="33" t="str">
        <v>La anotamos tal como consta; no convierte un ejemplo o una referencia antigua en una tarifa actual.</v>
      </c>
    </row>
    <row r="37" ht="53" customHeight="1">
      <c r="B37" s="33" t="str">
        <v>Estado del transporte</v>
      </c>
      <c r="C37" s="37" t="str">
        <v>Importe conocido</v>
      </c>
      <c r="D37" s="33" t="str">
        <v>Importe, incluido o pendiente</v>
      </c>
      <c r="E37" s="33" t="str">
        <v>Si está incluido, indicamos dónde. Si no lo conocemos, el total con transporte queda pendiente.</v>
      </c>
    </row>
    <row r="38" ht="53" customHeight="1">
      <c r="B38" s="33" t="str">
        <v>Importe del transporte</v>
      </c>
      <c r="C38" s="43" t="n">
        <v>30</v>
      </c>
      <c r="D38" s="33" t="str">
        <v>Sin IVA</v>
      </c>
      <c r="E38" s="33" t="str">
        <v>Solo para Importe conocido. Si elegimos Incluido, lo dejamos vacío o en 0 para no duplicarlo.</v>
      </c>
    </row>
    <row r="39" ht="75" customHeight="1">
      <c r="B39" s="33" t="str">
        <v>Fuente del transporte</v>
      </c>
      <c r="C39" s="37" t="str">
        <v>Supuesto didáctico de transporte 30 € sin IVA; ejercicio de 18-10-2026.</v>
      </c>
      <c r="D39" s="33" t="str">
        <v>Documento / condición / motivo</v>
      </c>
      <c r="E39" s="33" t="str">
        <v>Anotamos el importe o la inclusión acreditada. No suponemos transporte gratuito.</v>
      </c>
    </row>
    <row r="40" ht="27" customHeight="1">
      <c r="B40" s="27"/>
      <c r="C40" s="27"/>
      <c r="D40" s="27"/>
      <c r="E40" s="27"/>
    </row>
    <row r="41" ht="26" customHeight="1">
      <c r="B41" s="44" t="str">
        <v>Nuestra regla: separamos merma y redondeo de cajas. Conservamos la superficie recibida y sus hipótesis. Un precio instalado, un máximo o un material consumible no son el precio de compra de la baldosa.</v>
      </c>
      <c r="C41" s="44"/>
      <c r="D41" s="44"/>
      <c r="E41" s="44"/>
    </row>
    <row r="42" ht="26" customHeight="1">
      <c r="B42" s="44"/>
      <c r="C42" s="44"/>
      <c r="D42" s="44"/>
      <c r="E42" s="44"/>
    </row>
    <row r="43" ht="27" customHeight="1">
      <c r="B43" s="27"/>
      <c r="C43" s="27"/>
      <c r="D43" s="27"/>
      <c r="E43" s="27"/>
    </row>
    <row r="44" ht="26" customHeight="1">
      <c r="B44" s="31" t="str">
        <v>Trabajamos con seis decimales de m² y redondeamos el objetivo a esa precisión. Las cajas son enteras; el coste se redondea a céntimos. Calculamos suministro y transporte, con el mismo criterio sin IVA.</v>
      </c>
      <c r="C44" s="31"/>
      <c r="D44" s="31"/>
      <c r="E44" s="31"/>
    </row>
    <row r="45" ht="26" customHeight="1">
      <c r="B45" s="31"/>
      <c r="C45" s="31"/>
      <c r="D45" s="31"/>
      <c r="E45" s="31"/>
    </row>
    <row r="46" ht="27" customHeight="1">
      <c r="B46" s="27"/>
      <c r="C46" s="27"/>
      <c r="D46" s="27"/>
      <c r="E46" s="27"/>
    </row>
    <row r="47" ht="27" customHeight="1">
      <c r="B47" s="44" t="str">
        <v>Cuitó Digital · cuitodigital.com</v>
      </c>
      <c r="C47" s="44"/>
      <c r="D47" s="44"/>
      <c r="E47" s="44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D3"/>
    <mergeCell ref="B5:E5"/>
    <mergeCell ref="B20:E20"/>
    <mergeCell ref="B41:E42"/>
    <mergeCell ref="B44:E45"/>
    <mergeCell ref="B47:E47"/>
  </mergeCells>
  <conditionalFormatting sqref="C18:C18">
    <cfRule type="expression" dxfId="0" priority="1">
      <formula>$K$5=0</formula>
    </cfRule>
    <cfRule type="expression" dxfId="1" priority="2">
      <formula>$K$5=1</formula>
    </cfRule>
    <cfRule type="expression" dxfId="2" priority="3">
      <formula>$K$5=2</formula>
    </cfRule>
  </conditionalFormatting>
  <dataValidations count="10">
    <dataValidation type="list" sqref="C25" showErrorMessage="1" errorStyle="stop" allowBlank="1" errorTitle="Revisamos el dato" error="Elegimos una opción válida. Un dato pendiente no es cero.">
      <formula1>"Medición/documento,Estimada"</formula1>
    </dataValidation>
    <dataValidation type="list" sqref="C26" showErrorMessage="1" errorStyle="stop" allowBlank="1" errorTitle="Revisamos el dato" error="Elegimos una opción válida. Un dato pendiente no es cero.">
      <formula1>"Neta sin merma,Ya incluye merma,Por confirmar"</formula1>
    </dataValidation>
    <dataValidation type="list" sqref="C33" showErrorMessage="1" errorStyle="stop" allowBlank="1" errorTitle="Revisamos el dato" error="Elegimos una opción válida. Un dato pendiente no es cero.">
      <formula1>"€/m²,€/caja"</formula1>
    </dataValidation>
    <dataValidation type="list" sqref="C34" showErrorMessage="1" errorStyle="stop" allowBlank="1" errorTitle="Revisamos el dato" error="Elegimos una opción válida. Un dato pendiente no es cero.">
      <formula1>"Solo suministro,Tope/estimación,Colocación/conjunto,Por confirmar"</formula1>
    </dataValidation>
    <dataValidation type="list" sqref="C37" showErrorMessage="1" errorStyle="stop" allowBlank="1" errorTitle="Revisamos el dato" error="Elegimos una opción válida. Un dato pendiente no es cero.">
      <formula1>"Importe conocido,Incluido en baldosa,Pendiente"</formula1>
    </dataValidation>
    <dataValidation type="decimal" operator="greaterThanOrEqual" sqref="C24" showErrorMessage="1" errorStyle="stop" allowBlank="1" errorTitle="Revisamos el dato" error="Elegimos una opción válida. Un dato pendiente no es cero.">
      <formula1>0</formula1>
    </dataValidation>
    <dataValidation type="decimal" operator="greaterThanOrEqual" sqref="C27" showErrorMessage="1" errorStyle="stop" allowBlank="1" errorTitle="Revisamos el dato" error="Elegimos una opción válida. Un dato pendiente no es cero.">
      <formula1>0</formula1>
    </dataValidation>
    <dataValidation type="decimal" operator="greaterThanOrEqual" sqref="C32" showErrorMessage="1" errorStyle="stop" allowBlank="1" errorTitle="Revisamos el dato" error="Elegimos una opción válida. Un dato pendiente no es cero.">
      <formula1>0</formula1>
    </dataValidation>
    <dataValidation type="decimal" operator="greaterThanOrEqual" sqref="C38" showErrorMessage="1" errorStyle="stop" allowBlank="1" errorTitle="Revisamos el dato" error="Elegimos una opción válida. Un dato pendiente no es cero.">
      <formula1>0</formula1>
    </dataValidation>
    <dataValidation type="decimal" operator="greaterThan" sqref="C29" showErrorMessage="1" errorStyle="stop" allowBlank="1" errorTitle="Revisamos el dato" error="Elegimos una opción válida. Un dato pendiente no es cero.">
      <formula1>0</formula1>
    </dataValidation>
  </dataValidation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256617d7688f42fc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35" hidden="0" customWidth="1"/>
    <col min="3" max="3" width="28" hidden="0" customWidth="1"/>
    <col min="4" max="4" width="24" hidden="0" customWidth="1"/>
    <col min="5" max="5" width="55" hidden="0" customWidth="1"/>
  </cols>
  <sheetData>
    <row r="1" ht="27" customHeight="1">
      <c r="B1" s="27"/>
      <c r="C1" s="27"/>
      <c r="D1" s="27"/>
      <c r="E1" s="27"/>
    </row>
    <row r="2" ht="26" customHeight="1">
      <c r="B2" s="28" t="str">
        <v>Cómo pasamos de m² a cajas enteras</v>
      </c>
      <c r="C2" s="28"/>
      <c r="D2" s="28"/>
      <c r="E2" s="27"/>
    </row>
    <row r="3" ht="26" customHeight="1">
      <c r="B3" s="28"/>
      <c r="C3" s="28"/>
      <c r="D3" s="28"/>
      <c r="E3" s="27"/>
    </row>
    <row r="4" ht="27" customHeight="1">
      <c r="B4" s="30"/>
      <c r="C4" s="30"/>
      <c r="D4" s="30"/>
      <c r="E4" s="30"/>
    </row>
    <row r="5" ht="27" customHeight="1">
      <c r="B5" s="27"/>
      <c r="C5" s="27"/>
      <c r="D5" s="27"/>
      <c r="E5" s="27"/>
    </row>
    <row r="6" ht="29" customHeight="1">
      <c r="B6" s="31" t="str">
        <v>Guardamos una copia por baldosa y sustituimos los supuestos didácticos. Entradas amarillas editables; fórmulas bloqueadas y protección de hoja sin contraseña. Podemos desproteger para adaptar la estructura.</v>
      </c>
      <c r="C6" s="31"/>
      <c r="D6" s="31"/>
      <c r="E6" s="31"/>
    </row>
    <row r="7" ht="29" customHeight="1">
      <c r="B7" s="31"/>
      <c r="C7" s="31"/>
      <c r="D7" s="31"/>
      <c r="E7" s="31"/>
    </row>
    <row r="8" ht="27" customHeight="1">
      <c r="B8" s="27"/>
      <c r="C8" s="27"/>
      <c r="D8" s="27"/>
      <c r="E8" s="27"/>
    </row>
    <row r="9" ht="29" customHeight="1">
      <c r="B9" s="31" t="str">
        <v>Introducimos superficie, si es neta o ya incluye merma, porcentaje que añadimos y m²/caja del producto exacto. Con esos datos aparecen las cajas. Identificamos ficha/oferta y fecha antes de usar el resultado para pedir.</v>
      </c>
      <c r="C9" s="31"/>
      <c r="D9" s="31"/>
      <c r="E9" s="31"/>
    </row>
    <row r="10" ht="29" customHeight="1">
      <c r="B10" s="31"/>
      <c r="C10" s="31"/>
      <c r="D10" s="31"/>
      <c r="E10" s="31"/>
    </row>
    <row r="11" ht="27" customHeight="1">
      <c r="B11" s="27"/>
      <c r="C11" s="27"/>
      <c r="D11" s="27"/>
      <c r="E11" s="27"/>
    </row>
    <row r="12" ht="29" customHeight="1">
      <c r="B12" s="31" t="str">
        <v>Nuestra merma se elige según formato, despiece y condiciones. No recomendamos un porcentaje universal. Si la cantidad ya lleva cortes o merma, escribimos 0 % adicional. Un porcentaje no nulo en ese modo bloquea una nueva aplicación.</v>
      </c>
      <c r="C12" s="31"/>
      <c r="D12" s="31"/>
      <c r="E12" s="31"/>
    </row>
    <row r="13" ht="29" customHeight="1">
      <c r="B13" s="31"/>
      <c r="C13" s="31"/>
      <c r="D13" s="31"/>
      <c r="E13" s="31"/>
    </row>
    <row r="14" ht="27" customHeight="1">
      <c r="B14" s="27"/>
      <c r="C14" s="27"/>
      <c r="D14" s="27"/>
      <c r="E14" s="27"/>
    </row>
    <row r="15" ht="29" customHeight="1">
      <c r="B15" s="31" t="str">
        <v>Calculamos el objetivo; redondeamos a cajas completas; multiplicamos cajas por m²/caja. Mostramos aparte la merma añadida, el excedente por redondeo y el total sobre la neta cuando la conocemos. No sumamos dos veces esos conceptos.</v>
      </c>
      <c r="C15" s="31"/>
      <c r="D15" s="31"/>
      <c r="E15" s="31"/>
    </row>
    <row r="16" ht="29" customHeight="1">
      <c r="B16" s="31"/>
      <c r="C16" s="31"/>
      <c r="D16" s="31"/>
      <c r="E16" s="31"/>
    </row>
    <row r="17" ht="27" customHeight="1">
      <c r="B17" s="27"/>
      <c r="C17" s="27"/>
      <c r="D17" s="27"/>
      <c r="E17" s="27"/>
    </row>
    <row r="18" ht="29" customHeight="1">
      <c r="B18" s="31" t="str">
        <v>El excedente por cajas se compara con el objetivo que incluye la merma. No equivale a todo lo que sobrará al acabar ni garantiza piezas reutilizables. Si la superficie recibida ya llevaba merma, no reconstruimos su neta original.</v>
      </c>
      <c r="C18" s="31"/>
      <c r="D18" s="31"/>
      <c r="E18" s="31"/>
    </row>
    <row r="19" ht="29" customHeight="1">
      <c r="B19" s="31"/>
      <c r="C19" s="31"/>
      <c r="D19" s="31"/>
      <c r="E19" s="31"/>
    </row>
    <row r="20" ht="27" customHeight="1">
      <c r="B20" s="27"/>
      <c r="C20" s="27"/>
      <c r="D20" s="27"/>
      <c r="E20" s="27"/>
    </row>
    <row r="21" ht="29" customHeight="1">
      <c r="B21" s="31" t="str">
        <v>Un precio por m² se multiplica por los m² comprados, no solo por la superficie medida. Un precio por caja se multiplica por las cajas enteras. Usamos solo suministro sin IVA, con fuente y fecha; el precio instalado o un máximo no sirven para ese cálculo.</v>
      </c>
      <c r="C21" s="31"/>
      <c r="D21" s="31"/>
      <c r="E21" s="31"/>
    </row>
    <row r="22" ht="29" customHeight="1">
      <c r="B22" s="31"/>
      <c r="C22" s="31"/>
      <c r="D22" s="31"/>
      <c r="E22" s="31"/>
    </row>
    <row r="23" ht="27" customHeight="1">
      <c r="B23" s="27"/>
      <c r="C23" s="27"/>
      <c r="D23" s="27"/>
      <c r="E23" s="27"/>
    </row>
    <row r="24" ht="29" customHeight="1">
      <c r="B24" s="31" t="str">
        <v>Si el transporte está pendiente, conservamos el coste conocido de baldosa y dejamos el total pendiente. Si está incluido, lo anotamos con referencia y no añadimos otro importe. Un cero de transporte o precio se introduce expresamente y se explica.</v>
      </c>
      <c r="C24" s="31"/>
      <c r="D24" s="31"/>
      <c r="E24" s="31"/>
    </row>
    <row r="25" ht="29" customHeight="1">
      <c r="B25" s="31"/>
      <c r="C25" s="31"/>
      <c r="D25" s="31"/>
      <c r="E25" s="31"/>
    </row>
    <row r="26" ht="27" customHeight="1">
      <c r="B26" s="27"/>
      <c r="C26" s="27"/>
      <c r="D26" s="27"/>
      <c r="E26" s="27"/>
    </row>
    <row r="27" ht="29" customHeight="1">
      <c r="B27" s="31" t="str">
        <v>Verde indica que hay datos suficientes para calcular, no que tengamos un pedido confirmado. Ámbar conserva datos pendientes o superficie estimada. Rojo señala números/opciones incompatibles, doble merma o transporte duplicado.</v>
      </c>
      <c r="C27" s="31"/>
      <c r="D27" s="31"/>
      <c r="E27" s="31"/>
    </row>
    <row r="28" ht="29" customHeight="1">
      <c r="B28" s="31"/>
      <c r="C28" s="31"/>
      <c r="D28" s="31"/>
      <c r="E28" s="31"/>
    </row>
    <row r="29" ht="27" customHeight="1">
      <c r="B29" s="27"/>
      <c r="C29" s="27"/>
      <c r="D29" s="27"/>
      <c r="E29" s="27"/>
    </row>
    <row r="30" ht="29" customHeight="1">
      <c r="B30" s="31" t="str">
        <v>Trabajamos a seis decimales de m². El objetivo se redondea a esa precisión y las cajas son enteras. El precio unitario admite cuatro decimales; transporte y costes se presentan a céntimos. No calculamos colocación, rendimientos, margen ni impuestos.</v>
      </c>
      <c r="C30" s="31"/>
      <c r="D30" s="31"/>
      <c r="E30" s="31"/>
    </row>
    <row r="31" ht="29" customHeight="1">
      <c r="B31" s="31"/>
      <c r="C31" s="31"/>
      <c r="D31" s="31"/>
      <c r="E31" s="31"/>
    </row>
    <row r="32" ht="27" customHeight="1">
      <c r="B32" s="27"/>
      <c r="C32" s="27"/>
      <c r="D32" s="27"/>
      <c r="E32" s="27"/>
    </row>
    <row r="33" ht="29" customHeight="1">
      <c r="B33" s="31" t="str">
        <v>Antes de pedir contrastamos referencia, uso y características del producto, tono/calibre, lote, stock y entrega. No asumimos que cajas de modelos distintos se puedan sumar ni que las roturas se resuelvan con una reserva fija.</v>
      </c>
      <c r="C33" s="31"/>
      <c r="D33" s="31"/>
      <c r="E33" s="31"/>
    </row>
    <row r="34" ht="29" customHeight="1">
      <c r="B34" s="31"/>
      <c r="C34" s="31"/>
      <c r="D34" s="31"/>
      <c r="E34" s="31"/>
    </row>
    <row r="35" ht="27" customHeight="1">
      <c r="B35" s="27"/>
      <c r="C35" s="27"/>
      <c r="D35" s="27"/>
      <c r="E35" s="27"/>
    </row>
    <row r="36" ht="27" customHeight="1">
      <c r="B36" s="27"/>
      <c r="C36" s="27"/>
      <c r="D36" s="27"/>
      <c r="E36" s="27"/>
    </row>
    <row r="37" ht="38" customHeight="1">
      <c r="B37" s="32" t="str">
        <v>Ejemplo cargado</v>
      </c>
      <c r="C37" s="32" t="str">
        <v>Supuestos didácticos</v>
      </c>
      <c r="D37" s="32" t="str">
        <v>Resultado</v>
      </c>
      <c r="E37" s="32" t="str">
        <v>Lectura</v>
      </c>
    </row>
    <row r="38" ht="68" customHeight="1">
      <c r="B38" s="33" t="str">
        <v>Superficie neta y merma</v>
      </c>
      <c r="C38" s="33" t="str">
        <v>24 m²; 7 % elegido para practicar</v>
      </c>
      <c r="D38" s="33" t="str">
        <v>25,68 m² de objetivo</v>
      </c>
      <c r="E38" s="33" t="str">
        <v>El 7 % es un supuesto del ejercicio, no nuestra recomendación.</v>
      </c>
    </row>
    <row r="39" ht="68" customHeight="1">
      <c r="B39" s="33" t="str">
        <v>Embalaje y cajas</v>
      </c>
      <c r="C39" s="33" t="str">
        <v>1,44 m²/caja</v>
      </c>
      <c r="D39" s="33" t="str">
        <v>18 cajas; 25,92 m² comprados</v>
      </c>
      <c r="E39" s="33" t="str">
        <v>0,24 m² por redondeo de cajas; 1,68 m² de merma añadida.</v>
      </c>
    </row>
    <row r="40" ht="68" customHeight="1">
      <c r="B40" s="33" t="str">
        <v>Precio y transporte</v>
      </c>
      <c r="C40" s="33" t="str">
        <v>20 €/m² sin IVA; transporte 30 €</v>
      </c>
      <c r="D40" s="33" t="str">
        <v>548,40 € en total sin IVA</v>
      </c>
      <c r="E40" s="33" t="str">
        <v>518,40 € de baldosa. Fuentes y fecha identifican este ejercicio, no una oferta real.</v>
      </c>
    </row>
    <row r="41" ht="27" customHeight="1">
      <c r="B41" s="27"/>
      <c r="C41" s="27"/>
      <c r="D41" s="27"/>
      <c r="E41" s="27"/>
    </row>
    <row r="42" ht="27" customHeight="1">
      <c r="B42" s="27"/>
      <c r="C42" s="27"/>
      <c r="D42" s="27"/>
      <c r="E42" s="27"/>
    </row>
    <row r="43" ht="38" customHeight="1">
      <c r="B43" s="32" t="str">
        <v>Caso real anonimizado</v>
      </c>
      <c r="C43" s="32" t="str">
        <v>Datos aproximados</v>
      </c>
      <c r="D43" s="32" t="str">
        <v>Qué conservamos</v>
      </c>
      <c r="E43" s="32" t="str">
        <v>Qué no inventamos</v>
      </c>
    </row>
    <row r="44" ht="96" customHeight="1">
      <c r="B44" s="33" t="str">
        <v>Ejemplo aproximado 1 · superficie estimada</v>
      </c>
      <c r="C44" s="33" t="str">
        <v>≈80 m²; máximo previsto sin oferta</v>
      </c>
      <c r="D44" s="33" t="str">
        <v>Estimación y alcance por confirmar</v>
      </c>
      <c r="E44" s="33" t="str">
        <v>No convertimos el máximo en precio pagado. Cajas y coste pendientes.</v>
      </c>
    </row>
    <row r="45" ht="96" customHeight="1">
      <c r="B45" s="33" t="str">
        <v>Ejemplo aproximado 2 · colocación</v>
      </c>
      <c r="C45" s="33" t="str">
        <v>≈300 m² netos; 5 % documental para planificar</v>
      </c>
      <c r="D45" s="33" t="str">
        <v>≈315 m² de objetivo, no compra acreditada</v>
      </c>
      <c r="E45" s="33" t="str">
        <v>Faltan embalaje y precio de baldosa. La colocación y sus consumibles no acreditan el suministro.</v>
      </c>
    </row>
    <row r="46" ht="96" customHeight="1">
      <c r="B46" s="33" t="str">
        <v>Ejemplo aproximado 3 · cortes ya incluidos</v>
      </c>
      <c r="C46" s="33" t="str">
        <v>≈47 m² netos × 1,06 = 49,82 m²</v>
      </c>
      <c r="D46" s="33" t="str">
        <v>49,82 m² con merma ya incluida; 0 % adicional</v>
      </c>
      <c r="E46" s="33" t="str">
        <v>No añadimos otro 6 %. Cajas pendientes por falta de m²/caja.</v>
      </c>
    </row>
    <row r="47" ht="27" customHeight="1">
      <c r="B47" s="27"/>
      <c r="C47" s="27"/>
      <c r="D47" s="27"/>
      <c r="E47" s="27"/>
    </row>
    <row r="48" ht="29" customHeight="1">
      <c r="B48" s="31" t="str">
        <v>Son tres obras distintas. Sus documentos no acreditan m²/caja ni un pedido cerrado. Probamos que el Excel deja esos datos pendientes. Las pruebas completas de cajas, precios y transporte se hacen con supuestos didácticos separados.</v>
      </c>
      <c r="C48" s="31"/>
      <c r="D48" s="31"/>
      <c r="E48" s="31"/>
    </row>
    <row r="49" ht="29" customHeight="1">
      <c r="B49" s="31"/>
      <c r="C49" s="31"/>
      <c r="D49" s="31"/>
      <c r="E49" s="31"/>
    </row>
    <row r="50" ht="27" customHeight="1">
      <c r="B50" s="27"/>
      <c r="C50" s="27"/>
      <c r="D50" s="27"/>
      <c r="E50" s="27"/>
    </row>
    <row r="51" ht="29" customHeight="1">
      <c r="B51" s="31" t="str">
        <v>Las referencias y fechas de COMPRAS se editan para nuestra compra. Las del ejercicio son solo didácticas. Conservamos ficha/oferta y condiciones de entrega fuera de este archivo; no contiene documentos originales ni bases de precios.</v>
      </c>
      <c r="C51" s="31"/>
      <c r="D51" s="31"/>
      <c r="E51" s="31"/>
    </row>
    <row r="52" ht="29" customHeight="1">
      <c r="B52" s="31"/>
      <c r="C52" s="31"/>
      <c r="D52" s="31"/>
      <c r="E52" s="31"/>
    </row>
    <row r="53" ht="27" customHeight="1">
      <c r="B53" s="27"/>
      <c r="C53" s="27"/>
      <c r="D53" s="27"/>
      <c r="E53" s="27"/>
    </row>
    <row r="54" ht="29" customHeight="1">
      <c r="B54" s="31" t="str">
        <v>La protección evita cambios accidentales y no lleva contraseña. Si ampliamos el cálculo a varias referencias, conservamos sus embalajes y precios separados y revisamos las fórmulas; esta edición trabaja con una sola baldosa.</v>
      </c>
      <c r="C54" s="31"/>
      <c r="D54" s="31"/>
      <c r="E54" s="31"/>
    </row>
    <row r="55" ht="29" customHeight="1">
      <c r="B55" s="31"/>
      <c r="C55" s="31"/>
      <c r="D55" s="31"/>
      <c r="E55" s="31"/>
    </row>
    <row r="56" ht="27" customHeight="1">
      <c r="B56" s="27"/>
      <c r="C56" s="27"/>
      <c r="D56" s="27"/>
      <c r="E56" s="27"/>
    </row>
    <row r="57" ht="27" customHeight="1">
      <c r="B57" s="44" t="str">
        <v>Cuitó Digital · cuitodigital.com</v>
      </c>
      <c r="C57" s="44"/>
      <c r="D57" s="44"/>
      <c r="E57" s="44"/>
    </row>
    <row r="58" ht="27" customHeight="1">
      <c r="B58" s="44" t="str">
        <v>¿Lo quieres hecho? cuitodigital.com/presupuestos-a-medida</v>
      </c>
      <c r="C58" s="44"/>
      <c r="D58" s="44"/>
      <c r="E58" s="44"/>
    </row>
    <row r="59" ht="27" customHeight="1">
      <c r="B59" s="44"/>
      <c r="C59" s="44"/>
      <c r="D59" s="44"/>
      <c r="E59" s="44"/>
    </row>
    <row r="60" ht="27" customHeight="1">
      <c r="B60" s="27"/>
      <c r="C60" s="27"/>
      <c r="D60" s="27"/>
      <c r="E60" s="27"/>
    </row>
  </sheetData>
  <sheetProtection sheet="1" objects="1" scenarios="1" formatCells="1" formatColumns="0" formatRows="0" insertColumns="1" insertRows="1" deleteColumns="1" deleteRows="1" sort="1" autoFilter="1" selectLockedCells="0" selectUnlockedCells="0"/>
  <mergeCells>
    <mergeCell ref="B2:D3"/>
    <mergeCell ref="B6:E7"/>
    <mergeCell ref="B9:E10"/>
    <mergeCell ref="B12:E13"/>
    <mergeCell ref="B15:E16"/>
    <mergeCell ref="B18:E19"/>
    <mergeCell ref="B21:E22"/>
    <mergeCell ref="B24:E25"/>
    <mergeCell ref="B27:E28"/>
    <mergeCell ref="B30:E31"/>
    <mergeCell ref="B33:E34"/>
    <mergeCell ref="B48:E49"/>
    <mergeCell ref="B51:E52"/>
    <mergeCell ref="B54:E55"/>
    <mergeCell ref="B57:E57"/>
    <mergeCell ref="B58:E59"/>
  </mergeCells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06e7ba03d7dd4959"/>
</worksheet>
</file>

<file path=docProps/core.xml><?xml version="1.0" encoding="utf-8"?>
<cp:coreProperties xmlns:cp="http://schemas.openxmlformats.org/package/2006/metadata/core-properties" xmlns:dc="http://purl.org/dc/elements/1.1/">
  <dc:creator>Cuitó Digital</dc:creator>
  <cp:lastModifiedBy>Cuitó Digital</cp:lastModifiedBy>
  <dc:title>De los metros medidos a las cajas que tienes que comprar</dc:title>
</cp:coreProperties>
</file>